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5_LF-Plastinacni laborator\01_ZD\Soupis praci\"/>
    </mc:Choice>
  </mc:AlternateContent>
  <xr:revisionPtr revIDLastSave="0" documentId="13_ncr:1_{5C171058-DC98-457F-BF5B-B87760FCB565}" xr6:coauthVersionLast="46" xr6:coauthVersionMax="46" xr10:uidLastSave="{00000000-0000-0000-0000-000000000000}"/>
  <bookViews>
    <workbookView xWindow="6720" yWindow="390" windowWidth="13560" windowHeight="1455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Pol'!$A$1:$U$334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3" i="12" l="1"/>
  <c r="AC324" i="12" l="1"/>
  <c r="F39" i="1" s="1"/>
  <c r="I9" i="12"/>
  <c r="I8" i="12" s="1"/>
  <c r="K9" i="12"/>
  <c r="K8" i="12" s="1"/>
  <c r="O9" i="12"/>
  <c r="O8" i="12" s="1"/>
  <c r="Q9" i="12"/>
  <c r="Q8" i="12" s="1"/>
  <c r="U9" i="12"/>
  <c r="U8" i="12" s="1"/>
  <c r="G45" i="12"/>
  <c r="I45" i="12"/>
  <c r="K45" i="12"/>
  <c r="O45" i="12"/>
  <c r="Q45" i="12"/>
  <c r="U45" i="12"/>
  <c r="G46" i="12"/>
  <c r="I46" i="12"/>
  <c r="K46" i="12"/>
  <c r="O46" i="12"/>
  <c r="O44" i="12" s="1"/>
  <c r="Q46" i="12"/>
  <c r="U46" i="12"/>
  <c r="G48" i="12"/>
  <c r="I48" i="12"/>
  <c r="K48" i="12"/>
  <c r="O48" i="12"/>
  <c r="Q48" i="12"/>
  <c r="U48" i="12"/>
  <c r="G51" i="12"/>
  <c r="M51" i="12" s="1"/>
  <c r="I51" i="12"/>
  <c r="K51" i="12"/>
  <c r="O51" i="12"/>
  <c r="Q51" i="12"/>
  <c r="U51" i="12"/>
  <c r="G54" i="12"/>
  <c r="M54" i="12" s="1"/>
  <c r="I54" i="12"/>
  <c r="K54" i="12"/>
  <c r="O54" i="12"/>
  <c r="Q54" i="12"/>
  <c r="U54" i="12"/>
  <c r="G59" i="12"/>
  <c r="M59" i="12" s="1"/>
  <c r="I59" i="12"/>
  <c r="K59" i="12"/>
  <c r="O59" i="12"/>
  <c r="Q59" i="12"/>
  <c r="U59" i="12"/>
  <c r="G69" i="12"/>
  <c r="M69" i="12" s="1"/>
  <c r="I69" i="12"/>
  <c r="K69" i="12"/>
  <c r="O69" i="12"/>
  <c r="Q69" i="12"/>
  <c r="U69" i="12"/>
  <c r="G75" i="12"/>
  <c r="I75" i="12"/>
  <c r="K75" i="12"/>
  <c r="O75" i="12"/>
  <c r="Q75" i="12"/>
  <c r="U75" i="12"/>
  <c r="G83" i="12"/>
  <c r="I83" i="12"/>
  <c r="K83" i="12"/>
  <c r="O83" i="12"/>
  <c r="Q83" i="12"/>
  <c r="U83" i="12"/>
  <c r="G88" i="12"/>
  <c r="M88" i="12" s="1"/>
  <c r="I88" i="12"/>
  <c r="K88" i="12"/>
  <c r="O88" i="12"/>
  <c r="Q88" i="12"/>
  <c r="U88" i="12"/>
  <c r="G94" i="12"/>
  <c r="I94" i="12"/>
  <c r="K94" i="12"/>
  <c r="O94" i="12"/>
  <c r="Q94" i="12"/>
  <c r="U94" i="12"/>
  <c r="G100" i="12"/>
  <c r="M100" i="12" s="1"/>
  <c r="I100" i="12"/>
  <c r="K100" i="12"/>
  <c r="O100" i="12"/>
  <c r="Q100" i="12"/>
  <c r="U100" i="12"/>
  <c r="G106" i="12"/>
  <c r="M106" i="12" s="1"/>
  <c r="I106" i="12"/>
  <c r="K106" i="12"/>
  <c r="O106" i="12"/>
  <c r="Q106" i="12"/>
  <c r="U106" i="12"/>
  <c r="G113" i="12"/>
  <c r="I113" i="12"/>
  <c r="I112" i="12" s="1"/>
  <c r="K113" i="12"/>
  <c r="K112" i="12" s="1"/>
  <c r="O113" i="12"/>
  <c r="O112" i="12" s="1"/>
  <c r="Q113" i="12"/>
  <c r="Q112" i="12" s="1"/>
  <c r="U113" i="12"/>
  <c r="U112" i="12" s="1"/>
  <c r="G117" i="12"/>
  <c r="I117" i="12"/>
  <c r="I116" i="12" s="1"/>
  <c r="K117" i="12"/>
  <c r="K116" i="12" s="1"/>
  <c r="O117" i="12"/>
  <c r="O116" i="12" s="1"/>
  <c r="Q117" i="12"/>
  <c r="Q116" i="12" s="1"/>
  <c r="U117" i="12"/>
  <c r="U116" i="12" s="1"/>
  <c r="G121" i="12"/>
  <c r="I121" i="12"/>
  <c r="K121" i="12"/>
  <c r="O121" i="12"/>
  <c r="Q121" i="12"/>
  <c r="U121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7" i="12"/>
  <c r="M137" i="12" s="1"/>
  <c r="I137" i="12"/>
  <c r="K137" i="12"/>
  <c r="O137" i="12"/>
  <c r="Q137" i="12"/>
  <c r="U137" i="12"/>
  <c r="G147" i="12"/>
  <c r="M147" i="12" s="1"/>
  <c r="I147" i="12"/>
  <c r="K147" i="12"/>
  <c r="O147" i="12"/>
  <c r="Q147" i="12"/>
  <c r="U147" i="12"/>
  <c r="G157" i="12"/>
  <c r="M157" i="12" s="1"/>
  <c r="I157" i="12"/>
  <c r="K157" i="12"/>
  <c r="O157" i="12"/>
  <c r="Q157" i="12"/>
  <c r="U157" i="12"/>
  <c r="G162" i="12"/>
  <c r="M162" i="12" s="1"/>
  <c r="I162" i="12"/>
  <c r="K162" i="12"/>
  <c r="O162" i="12"/>
  <c r="Q162" i="12"/>
  <c r="U162" i="12"/>
  <c r="G165" i="12"/>
  <c r="M165" i="12" s="1"/>
  <c r="I165" i="12"/>
  <c r="K165" i="12"/>
  <c r="O165" i="12"/>
  <c r="Q165" i="12"/>
  <c r="U165" i="12"/>
  <c r="G168" i="12"/>
  <c r="M168" i="12" s="1"/>
  <c r="I168" i="12"/>
  <c r="K168" i="12"/>
  <c r="O168" i="12"/>
  <c r="Q168" i="12"/>
  <c r="U168" i="12"/>
  <c r="G171" i="12"/>
  <c r="M171" i="12" s="1"/>
  <c r="I171" i="12"/>
  <c r="K171" i="12"/>
  <c r="O171" i="12"/>
  <c r="Q171" i="12"/>
  <c r="U171" i="12"/>
  <c r="G180" i="12"/>
  <c r="M180" i="12" s="1"/>
  <c r="I180" i="12"/>
  <c r="K180" i="12"/>
  <c r="O180" i="12"/>
  <c r="Q180" i="12"/>
  <c r="U180" i="12"/>
  <c r="G184" i="12"/>
  <c r="M184" i="12" s="1"/>
  <c r="I184" i="12"/>
  <c r="K184" i="12"/>
  <c r="O184" i="12"/>
  <c r="Q184" i="12"/>
  <c r="U184" i="12"/>
  <c r="G187" i="12"/>
  <c r="M187" i="12" s="1"/>
  <c r="I187" i="12"/>
  <c r="K187" i="12"/>
  <c r="O187" i="12"/>
  <c r="Q187" i="12"/>
  <c r="U187" i="12"/>
  <c r="G190" i="12"/>
  <c r="M190" i="12" s="1"/>
  <c r="I190" i="12"/>
  <c r="K190" i="12"/>
  <c r="O190" i="12"/>
  <c r="Q190" i="12"/>
  <c r="U190" i="12"/>
  <c r="G194" i="12"/>
  <c r="M194" i="12" s="1"/>
  <c r="I194" i="12"/>
  <c r="K194" i="12"/>
  <c r="O194" i="12"/>
  <c r="Q194" i="12"/>
  <c r="U194" i="12"/>
  <c r="G199" i="12"/>
  <c r="M199" i="12" s="1"/>
  <c r="I199" i="12"/>
  <c r="K199" i="12"/>
  <c r="O199" i="12"/>
  <c r="Q199" i="12"/>
  <c r="U199" i="12"/>
  <c r="G204" i="12"/>
  <c r="M204" i="12" s="1"/>
  <c r="I204" i="12"/>
  <c r="K204" i="12"/>
  <c r="O204" i="12"/>
  <c r="Q204" i="12"/>
  <c r="U204" i="12"/>
  <c r="G209" i="12"/>
  <c r="M209" i="12" s="1"/>
  <c r="I209" i="12"/>
  <c r="K209" i="12"/>
  <c r="O209" i="12"/>
  <c r="Q209" i="12"/>
  <c r="U209" i="12"/>
  <c r="G212" i="12"/>
  <c r="M212" i="12" s="1"/>
  <c r="I212" i="12"/>
  <c r="K212" i="12"/>
  <c r="O212" i="12"/>
  <c r="Q212" i="12"/>
  <c r="U212" i="12"/>
  <c r="G214" i="12"/>
  <c r="M214" i="12" s="1"/>
  <c r="I214" i="12"/>
  <c r="K214" i="12"/>
  <c r="O214" i="12"/>
  <c r="Q214" i="12"/>
  <c r="U214" i="12"/>
  <c r="G215" i="12"/>
  <c r="M215" i="12" s="1"/>
  <c r="I215" i="12"/>
  <c r="K215" i="12"/>
  <c r="O215" i="12"/>
  <c r="Q215" i="12"/>
  <c r="U215" i="12"/>
  <c r="G216" i="12"/>
  <c r="M216" i="12" s="1"/>
  <c r="I216" i="12"/>
  <c r="K216" i="12"/>
  <c r="O216" i="12"/>
  <c r="Q216" i="12"/>
  <c r="U216" i="12"/>
  <c r="G219" i="12"/>
  <c r="M219" i="12" s="1"/>
  <c r="I219" i="12"/>
  <c r="K219" i="12"/>
  <c r="O219" i="12"/>
  <c r="Q219" i="12"/>
  <c r="U219" i="12"/>
  <c r="G221" i="12"/>
  <c r="I221" i="12"/>
  <c r="I220" i="12" s="1"/>
  <c r="K221" i="12"/>
  <c r="K220" i="12" s="1"/>
  <c r="O221" i="12"/>
  <c r="O220" i="12" s="1"/>
  <c r="Q221" i="12"/>
  <c r="Q220" i="12" s="1"/>
  <c r="U221" i="12"/>
  <c r="U220" i="12" s="1"/>
  <c r="G225" i="12"/>
  <c r="I225" i="12"/>
  <c r="I224" i="12" s="1"/>
  <c r="K225" i="12"/>
  <c r="K224" i="12" s="1"/>
  <c r="O225" i="12"/>
  <c r="O224" i="12" s="1"/>
  <c r="Q225" i="12"/>
  <c r="Q224" i="12" s="1"/>
  <c r="U225" i="12"/>
  <c r="U224" i="12" s="1"/>
  <c r="G231" i="12"/>
  <c r="I231" i="12"/>
  <c r="I230" i="12" s="1"/>
  <c r="K231" i="12"/>
  <c r="K230" i="12" s="1"/>
  <c r="O231" i="12"/>
  <c r="O230" i="12" s="1"/>
  <c r="Q231" i="12"/>
  <c r="Q230" i="12" s="1"/>
  <c r="U231" i="12"/>
  <c r="U230" i="12" s="1"/>
  <c r="G241" i="12"/>
  <c r="I241" i="12"/>
  <c r="K241" i="12"/>
  <c r="O241" i="12"/>
  <c r="Q241" i="12"/>
  <c r="U241" i="12"/>
  <c r="G250" i="12"/>
  <c r="M250" i="12" s="1"/>
  <c r="I250" i="12"/>
  <c r="K250" i="12"/>
  <c r="O250" i="12"/>
  <c r="Q250" i="12"/>
  <c r="U250" i="12"/>
  <c r="G257" i="12"/>
  <c r="I257" i="12"/>
  <c r="K257" i="12"/>
  <c r="O257" i="12"/>
  <c r="Q257" i="12"/>
  <c r="U257" i="12"/>
  <c r="G260" i="12"/>
  <c r="M260" i="12" s="1"/>
  <c r="I260" i="12"/>
  <c r="K260" i="12"/>
  <c r="O260" i="12"/>
  <c r="Q260" i="12"/>
  <c r="U260" i="12"/>
  <c r="U256" i="12" s="1"/>
  <c r="G267" i="12"/>
  <c r="I267" i="12"/>
  <c r="K267" i="12"/>
  <c r="O267" i="12"/>
  <c r="Q267" i="12"/>
  <c r="U267" i="12"/>
  <c r="G276" i="12"/>
  <c r="M276" i="12" s="1"/>
  <c r="I276" i="12"/>
  <c r="K276" i="12"/>
  <c r="O276" i="12"/>
  <c r="Q276" i="12"/>
  <c r="U276" i="12"/>
  <c r="G277" i="12"/>
  <c r="M277" i="12" s="1"/>
  <c r="I277" i="12"/>
  <c r="K277" i="12"/>
  <c r="O277" i="12"/>
  <c r="Q277" i="12"/>
  <c r="U277" i="12"/>
  <c r="G278" i="12"/>
  <c r="M278" i="12" s="1"/>
  <c r="I278" i="12"/>
  <c r="K278" i="12"/>
  <c r="O278" i="12"/>
  <c r="Q278" i="12"/>
  <c r="U278" i="12"/>
  <c r="G280" i="12"/>
  <c r="M280" i="12" s="1"/>
  <c r="I280" i="12"/>
  <c r="K280" i="12"/>
  <c r="O280" i="12"/>
  <c r="Q280" i="12"/>
  <c r="U280" i="12"/>
  <c r="G282" i="12"/>
  <c r="M282" i="12" s="1"/>
  <c r="I282" i="12"/>
  <c r="K282" i="12"/>
  <c r="O282" i="12"/>
  <c r="Q282" i="12"/>
  <c r="U282" i="12"/>
  <c r="G284" i="12"/>
  <c r="I284" i="12"/>
  <c r="I283" i="12" s="1"/>
  <c r="K284" i="12"/>
  <c r="K283" i="12" s="1"/>
  <c r="O284" i="12"/>
  <c r="O283" i="12" s="1"/>
  <c r="Q284" i="12"/>
  <c r="Q283" i="12" s="1"/>
  <c r="U284" i="12"/>
  <c r="U283" i="12" s="1"/>
  <c r="G302" i="12"/>
  <c r="I302" i="12"/>
  <c r="K302" i="12"/>
  <c r="O302" i="12"/>
  <c r="Q302" i="12"/>
  <c r="U302" i="12"/>
  <c r="G303" i="12"/>
  <c r="M303" i="12" s="1"/>
  <c r="I303" i="12"/>
  <c r="K303" i="12"/>
  <c r="O303" i="12"/>
  <c r="Q303" i="12"/>
  <c r="U303" i="12"/>
  <c r="G304" i="12"/>
  <c r="M304" i="12" s="1"/>
  <c r="I304" i="12"/>
  <c r="K304" i="12"/>
  <c r="O304" i="12"/>
  <c r="Q304" i="12"/>
  <c r="U304" i="12"/>
  <c r="G305" i="12"/>
  <c r="M305" i="12" s="1"/>
  <c r="I305" i="12"/>
  <c r="K305" i="12"/>
  <c r="O305" i="12"/>
  <c r="Q305" i="12"/>
  <c r="U305" i="12"/>
  <c r="G306" i="12"/>
  <c r="M306" i="12" s="1"/>
  <c r="I306" i="12"/>
  <c r="K306" i="12"/>
  <c r="O306" i="12"/>
  <c r="Q306" i="12"/>
  <c r="U306" i="12"/>
  <c r="G307" i="12"/>
  <c r="M307" i="12" s="1"/>
  <c r="I307" i="12"/>
  <c r="K307" i="12"/>
  <c r="O307" i="12"/>
  <c r="Q307" i="12"/>
  <c r="U307" i="12"/>
  <c r="G308" i="12"/>
  <c r="M308" i="12" s="1"/>
  <c r="I308" i="12"/>
  <c r="K308" i="12"/>
  <c r="O308" i="12"/>
  <c r="Q308" i="12"/>
  <c r="U308" i="12"/>
  <c r="G309" i="12"/>
  <c r="M309" i="12" s="1"/>
  <c r="I309" i="12"/>
  <c r="K309" i="12"/>
  <c r="O309" i="12"/>
  <c r="Q309" i="12"/>
  <c r="U309" i="12"/>
  <c r="G310" i="12"/>
  <c r="M310" i="12" s="1"/>
  <c r="I310" i="12"/>
  <c r="K310" i="12"/>
  <c r="O310" i="12"/>
  <c r="Q310" i="12"/>
  <c r="U310" i="12"/>
  <c r="G311" i="12"/>
  <c r="M311" i="12" s="1"/>
  <c r="I311" i="12"/>
  <c r="K311" i="12"/>
  <c r="O311" i="12"/>
  <c r="Q311" i="12"/>
  <c r="U311" i="12"/>
  <c r="G313" i="12"/>
  <c r="I313" i="12"/>
  <c r="K313" i="12"/>
  <c r="O313" i="12"/>
  <c r="Q313" i="12"/>
  <c r="U313" i="12"/>
  <c r="G314" i="12"/>
  <c r="M314" i="12" s="1"/>
  <c r="I314" i="12"/>
  <c r="K314" i="12"/>
  <c r="O314" i="12"/>
  <c r="Q314" i="12"/>
  <c r="U314" i="12"/>
  <c r="G315" i="12"/>
  <c r="M315" i="12" s="1"/>
  <c r="I315" i="12"/>
  <c r="K315" i="12"/>
  <c r="O315" i="12"/>
  <c r="Q315" i="12"/>
  <c r="U315" i="12"/>
  <c r="G316" i="12"/>
  <c r="M316" i="12" s="1"/>
  <c r="I316" i="12"/>
  <c r="K316" i="12"/>
  <c r="O316" i="12"/>
  <c r="Q316" i="12"/>
  <c r="U316" i="12"/>
  <c r="G317" i="12"/>
  <c r="M317" i="12" s="1"/>
  <c r="I317" i="12"/>
  <c r="K317" i="12"/>
  <c r="O317" i="12"/>
  <c r="Q317" i="12"/>
  <c r="U317" i="12"/>
  <c r="G318" i="12"/>
  <c r="M318" i="12" s="1"/>
  <c r="I318" i="12"/>
  <c r="K318" i="12"/>
  <c r="O318" i="12"/>
  <c r="Q318" i="12"/>
  <c r="U318" i="12"/>
  <c r="G319" i="12"/>
  <c r="M319" i="12" s="1"/>
  <c r="I319" i="12"/>
  <c r="K319" i="12"/>
  <c r="O319" i="12"/>
  <c r="Q319" i="12"/>
  <c r="U319" i="12"/>
  <c r="G320" i="12"/>
  <c r="M320" i="12" s="1"/>
  <c r="I320" i="12"/>
  <c r="K320" i="12"/>
  <c r="O320" i="12"/>
  <c r="Q320" i="12"/>
  <c r="U320" i="12"/>
  <c r="G321" i="12"/>
  <c r="M321" i="12" s="1"/>
  <c r="I321" i="12"/>
  <c r="K321" i="12"/>
  <c r="O321" i="12"/>
  <c r="Q321" i="12"/>
  <c r="U321" i="12"/>
  <c r="G322" i="12"/>
  <c r="M322" i="12" s="1"/>
  <c r="I322" i="12"/>
  <c r="K322" i="12"/>
  <c r="O322" i="12"/>
  <c r="Q322" i="12"/>
  <c r="U322" i="12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O256" i="12" l="1"/>
  <c r="O82" i="12"/>
  <c r="U47" i="12"/>
  <c r="I47" i="12"/>
  <c r="Q256" i="12"/>
  <c r="G240" i="12"/>
  <c r="M313" i="12"/>
  <c r="G312" i="12"/>
  <c r="I64" i="1" s="1"/>
  <c r="I18" i="1" s="1"/>
  <c r="G301" i="12"/>
  <c r="I63" i="1" s="1"/>
  <c r="G283" i="12"/>
  <c r="I62" i="1" s="1"/>
  <c r="G266" i="12"/>
  <c r="I61" i="1" s="1"/>
  <c r="M257" i="12"/>
  <c r="G256" i="12"/>
  <c r="I60" i="1" s="1"/>
  <c r="G230" i="12"/>
  <c r="I58" i="1" s="1"/>
  <c r="G224" i="12"/>
  <c r="I57" i="1" s="1"/>
  <c r="G220" i="12"/>
  <c r="I56" i="1" s="1"/>
  <c r="G120" i="12"/>
  <c r="I55" i="1" s="1"/>
  <c r="G116" i="12"/>
  <c r="I54" i="1" s="1"/>
  <c r="G93" i="12"/>
  <c r="I52" i="1" s="1"/>
  <c r="M83" i="12"/>
  <c r="G82" i="12"/>
  <c r="I51" i="1" s="1"/>
  <c r="M48" i="12"/>
  <c r="G47" i="12"/>
  <c r="I49" i="1" s="1"/>
  <c r="M45" i="12"/>
  <c r="G44" i="12"/>
  <c r="I48" i="1" s="1"/>
  <c r="M75" i="12"/>
  <c r="M58" i="12" s="1"/>
  <c r="G58" i="12"/>
  <c r="I50" i="1" s="1"/>
  <c r="G112" i="12"/>
  <c r="I53" i="1" s="1"/>
  <c r="M117" i="12"/>
  <c r="M116" i="12" s="1"/>
  <c r="I256" i="12"/>
  <c r="O58" i="12"/>
  <c r="M284" i="12"/>
  <c r="M283" i="12" s="1"/>
  <c r="Q240" i="12"/>
  <c r="I59" i="1"/>
  <c r="M231" i="12"/>
  <c r="M230" i="12" s="1"/>
  <c r="K82" i="12"/>
  <c r="Q44" i="12"/>
  <c r="I44" i="12"/>
  <c r="K256" i="12"/>
  <c r="K93" i="12"/>
  <c r="Q93" i="12"/>
  <c r="U82" i="12"/>
  <c r="I82" i="12"/>
  <c r="O47" i="12"/>
  <c r="U312" i="12"/>
  <c r="K312" i="12"/>
  <c r="Q301" i="12"/>
  <c r="I301" i="12"/>
  <c r="M267" i="12"/>
  <c r="O240" i="12"/>
  <c r="I120" i="12"/>
  <c r="U93" i="12"/>
  <c r="O93" i="12"/>
  <c r="Q82" i="12"/>
  <c r="M82" i="12"/>
  <c r="K58" i="12"/>
  <c r="Q47" i="12"/>
  <c r="M47" i="12"/>
  <c r="U301" i="12"/>
  <c r="O266" i="12"/>
  <c r="U266" i="12"/>
  <c r="K240" i="12"/>
  <c r="U58" i="12"/>
  <c r="I58" i="12"/>
  <c r="K301" i="12"/>
  <c r="Q312" i="12"/>
  <c r="I312" i="12"/>
  <c r="O301" i="12"/>
  <c r="K266" i="12"/>
  <c r="K120" i="12"/>
  <c r="Q120" i="12"/>
  <c r="O312" i="12"/>
  <c r="M302" i="12"/>
  <c r="M301" i="12" s="1"/>
  <c r="Q266" i="12"/>
  <c r="I266" i="12"/>
  <c r="U240" i="12"/>
  <c r="I240" i="12"/>
  <c r="M221" i="12"/>
  <c r="M220" i="12" s="1"/>
  <c r="U120" i="12"/>
  <c r="O120" i="12"/>
  <c r="I93" i="12"/>
  <c r="Q58" i="12"/>
  <c r="K47" i="12"/>
  <c r="M46" i="12"/>
  <c r="U44" i="12"/>
  <c r="K44" i="12"/>
  <c r="F40" i="1"/>
  <c r="G23" i="1" s="1"/>
  <c r="AD324" i="12"/>
  <c r="G39" i="1" s="1"/>
  <c r="G40" i="1" s="1"/>
  <c r="G25" i="1" s="1"/>
  <c r="G26" i="1" s="1"/>
  <c r="I47" i="1"/>
  <c r="M256" i="12"/>
  <c r="M312" i="12"/>
  <c r="M266" i="12"/>
  <c r="M241" i="12"/>
  <c r="M240" i="12" s="1"/>
  <c r="M225" i="12"/>
  <c r="M224" i="12" s="1"/>
  <c r="M121" i="12"/>
  <c r="M120" i="12" s="1"/>
  <c r="M113" i="12"/>
  <c r="M112" i="12" s="1"/>
  <c r="M94" i="12"/>
  <c r="M93" i="12" s="1"/>
  <c r="M9" i="12"/>
  <c r="M8" i="12" s="1"/>
  <c r="M44" i="12" l="1"/>
  <c r="I17" i="1"/>
  <c r="G324" i="12"/>
  <c r="G28" i="1"/>
  <c r="H39" i="1"/>
  <c r="I16" i="1"/>
  <c r="I65" i="1"/>
  <c r="G24" i="1"/>
  <c r="G29" i="1" s="1"/>
  <c r="I21" i="1" l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<sst xmlns="http://schemas.openxmlformats.org/spreadsheetml/2006/main" count="1067" uniqueCount="431">
  <si>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</si>
  <si>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</si>
  <si>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</si>
  <si>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</si>
  <si>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</si>
  <si>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</si>
  <si>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</si>
  <si>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</si>
  <si>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</si>
  <si>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</si>
  <si>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</si>
  <si>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</si>
  <si>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</si>
  <si>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</si>
  <si>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</si>
  <si>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</si>
  <si>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</si>
  <si>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</si>
  <si>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</si>
  <si>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</si>
  <si>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</si>
  <si>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</si>
  <si>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</si>
  <si>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</si>
  <si>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</si>
  <si>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</si>
  <si>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</si>
  <si>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</si>
  <si>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</si>
  <si>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</si>
  <si>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</si>
  <si>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</si>
  <si>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</si>
  <si>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</si>
  <si>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</si>
  <si>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</si>
  <si>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</si>
  <si>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</si>
  <si>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</si>
  <si>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</si>
  <si>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</si>
  <si>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</si>
  <si>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univerzitní kampus Bohunice</t>
  </si>
  <si>
    <t>Rozpočet:</t>
  </si>
  <si>
    <t>Misto</t>
  </si>
  <si>
    <t>UKB G-SO 114 - Plastinační laboratoř - architektonicko-stavební řešení</t>
  </si>
  <si>
    <t>AiD team a.s.</t>
  </si>
  <si>
    <t>Netroufalky 797/7</t>
  </si>
  <si>
    <t>Brno-Bohunice</t>
  </si>
  <si>
    <t>62500</t>
  </si>
  <si>
    <t>04270100</t>
  </si>
  <si>
    <t>CZ04270100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</si>
  <si>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</si>
  <si>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</si>
  <si>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</si>
  <si>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</si>
  <si>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</si>
  <si>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</si>
  <si>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</si>
  <si>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11</t>
  </si>
  <si>
    <t>Přípravné a přidružené práce</t>
  </si>
  <si>
    <t>3</t>
  </si>
  <si>
    <t>Svislé a kompletní konstrukce</t>
  </si>
  <si>
    <t>399</t>
  </si>
  <si>
    <t>Sádrokartony</t>
  </si>
  <si>
    <t>61</t>
  </si>
  <si>
    <t>Upravy povrchů vnitřní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</si>
  <si>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</si>
  <si>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</si>
  <si>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</si>
  <si>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</si>
  <si>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</si>
  <si>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</si>
  <si>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</si>
  <si>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</si>
  <si>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</si>
  <si>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</si>
  <si>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</si>
  <si>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protipožární (vč.přesunu hmot)</t>
  </si>
  <si>
    <t>730</t>
  </si>
  <si>
    <t>Ústřední vytápění</t>
  </si>
  <si>
    <t>767</t>
  </si>
  <si>
    <t>Minerální podhledy</t>
  </si>
  <si>
    <t>777</t>
  </si>
  <si>
    <t>Podlahy ze syntetických hmot (vč.přesunu hmot)</t>
  </si>
  <si>
    <t>781</t>
  </si>
  <si>
    <t>Obklady keramické</t>
  </si>
  <si>
    <t>784</t>
  </si>
  <si>
    <t>Malby</t>
  </si>
  <si>
    <t>795</t>
  </si>
  <si>
    <t>Ostatní výrobky-STANDARDY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</si>
  <si>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</si>
  <si>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</si>
  <si>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</si>
  <si>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</si>
  <si>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</si>
  <si>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</si>
  <si>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</si>
  <si>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</si>
  <si>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</si>
  <si>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</si>
  <si>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</si>
  <si>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</si>
  <si>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</si>
  <si>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</si>
  <si>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</si>
  <si>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</si>
  <si>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</si>
  <si>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</si>
  <si>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</si>
  <si>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</si>
  <si>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</si>
  <si>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</si>
  <si>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</si>
  <si>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</si>
  <si>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</si>
  <si>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</si>
  <si>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</si>
  <si>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</si>
  <si>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</si>
  <si>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</si>
  <si>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</si>
  <si>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</si>
  <si>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</si>
  <si>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</si>
  <si>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</si>
  <si>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</si>
  <si>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</si>
  <si>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</si>
  <si>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</si>
  <si>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</si>
  <si>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</si>
  <si>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</si>
  <si>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</si>
  <si>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</si>
  <si>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</si>
  <si>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</si>
  <si>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</si>
  <si>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</si>
  <si>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</si>
  <si>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</si>
  <si>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</si>
  <si>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</si>
  <si>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</si>
  <si>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</si>
  <si>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</si>
  <si>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</si>
  <si>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</si>
  <si>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</si>
  <si>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</si>
  <si>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</si>
  <si>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</si>
  <si>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</si>
  <si>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</si>
  <si>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</si>
  <si>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</si>
  <si>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</si>
  <si>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</si>
  <si>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DVD datované 11/2020.:</t>
  </si>
  <si>
    <t>11-01.R</t>
  </si>
  <si>
    <t>Ochrana dotčených prostor proti prachu, a poškození, zakrývání povrchů a výplní</t>
  </si>
  <si>
    <t>sada</t>
  </si>
  <si>
    <t>11-02.R</t>
  </si>
  <si>
    <t>Demontáž a přesun nerezového dřezu, vč. zaslepení vývodů</t>
  </si>
  <si>
    <t>317168134R00</t>
  </si>
  <si>
    <t>D+M Překlad keramobetonový vysoký 70x238x2000 mm</t>
  </si>
  <si>
    <t>kus</t>
  </si>
  <si>
    <t>viz výkr.č.004:</t>
  </si>
  <si>
    <t>4</t>
  </si>
  <si>
    <t>340271615R00</t>
  </si>
  <si>
    <t>Zazdívka otvorů pl.do 4 m2, pórobet.tvár.,tl.15 cm</t>
  </si>
  <si>
    <t>m3</t>
  </si>
  <si>
    <t>0,95*2,05*0,15</t>
  </si>
  <si>
    <t>317940911RAA</t>
  </si>
  <si>
    <t>Osazení válcovaných profilů dodatečně, vysekání drážky, dodávka profilů</t>
  </si>
  <si>
    <t>t</t>
  </si>
  <si>
    <t>POL2_0</t>
  </si>
  <si>
    <t>překlad VZT mřížky nad podlahou:</t>
  </si>
  <si>
    <t>2xL50/50/5:</t>
  </si>
  <si>
    <t>2*0,7*3,77*1/1000</t>
  </si>
  <si>
    <t>416022121R00</t>
  </si>
  <si>
    <t>Podhledy SDK,ocel.dvouúrov.křížový rošt,1x RB 12,5</t>
  </si>
  <si>
    <t>m2</t>
  </si>
  <si>
    <t>m.č.S271:36,58</t>
  </si>
  <si>
    <t>Mezisoučet</t>
  </si>
  <si>
    <t>m.č.S273:9,06</t>
  </si>
  <si>
    <t>m.č.S274:15,52</t>
  </si>
  <si>
    <t>m.č.S275A:7,24</t>
  </si>
  <si>
    <t>342264098RT3</t>
  </si>
  <si>
    <t>Příplatek k podhledu sádrokart. za plochu do 10 m2, pro plochy 5 - 10 m2</t>
  </si>
  <si>
    <t>m.č.273:9,06</t>
  </si>
  <si>
    <t>m.č.275A:7,24</t>
  </si>
  <si>
    <t>347015215RTS</t>
  </si>
  <si>
    <t>Předstěna SDK,tl.77,5 mm,ocel. kce CW,2x RF 12,5mm, bez izolace</t>
  </si>
  <si>
    <t>protipožární předstěna - pás:</t>
  </si>
  <si>
    <t>do jednotkové ceny nutno započíst:</t>
  </si>
  <si>
    <t>svislý L profil a protipož.těsnění spáry:</t>
  </si>
  <si>
    <t/>
  </si>
  <si>
    <t>2,18*2,82</t>
  </si>
  <si>
    <t>612474611RT3</t>
  </si>
  <si>
    <t>Omítka stěn vnitřní, VPC jádro, vápen.štuk, ručně, na pórobeton</t>
  </si>
  <si>
    <t>zazdívka otvoru z m.č.S275A:</t>
  </si>
  <si>
    <t>podrobněji viz výkr.č.004:</t>
  </si>
  <si>
    <t>1*2,05</t>
  </si>
  <si>
    <t>612450014RA0</t>
  </si>
  <si>
    <t>Omítka stěn vnitřní cementová hladká, pod obklady</t>
  </si>
  <si>
    <t>omítka pod obklad příčky m.č.S271:</t>
  </si>
  <si>
    <t>3,78*2</t>
  </si>
  <si>
    <t>622904112R00</t>
  </si>
  <si>
    <t>Očištění fasád tlakovou vodou složitost 1 - 2</t>
  </si>
  <si>
    <t>anglický dvorek m.č.S275B:</t>
  </si>
  <si>
    <t>dle popisu výkr.č.004:</t>
  </si>
  <si>
    <t>2*(1,775+2,92)*3,4</t>
  </si>
  <si>
    <t>odpočty:-(0,7*2+2*1,25*0,28)</t>
  </si>
  <si>
    <t>622422311R00</t>
  </si>
  <si>
    <t>Oprava vnějších omítek vápen. hladk. II, do 30 %, bez otlučení</t>
  </si>
  <si>
    <t>622471317RU7</t>
  </si>
  <si>
    <t>Nátěr nebo nástřik stěn vnějších, složitost 1 - 2, barva silikátová, základ + 2x barva</t>
  </si>
  <si>
    <t>941955002R00</t>
  </si>
  <si>
    <t>Lešení lehké pomocné, výška podlahy do 1,9 m</t>
  </si>
  <si>
    <t>952901111R00</t>
  </si>
  <si>
    <t>Vyčištění budov o výšce podlaží do 4 m</t>
  </si>
  <si>
    <t>m.č.S266 - m.č.S275B:</t>
  </si>
  <si>
    <t>162</t>
  </si>
  <si>
    <t>96-01.R</t>
  </si>
  <si>
    <t>Odpojení a demontáž koncových prvků podhledů, vč.přesunu a uskladnění pro opětovné použití</t>
  </si>
  <si>
    <t>předchází odpojení médií v dotčených prostorech!:</t>
  </si>
  <si>
    <t>sada:1</t>
  </si>
  <si>
    <t>96-02.R</t>
  </si>
  <si>
    <t>Demontáž vnitřních žaluzií, vč.odvozu a likvidace</t>
  </si>
  <si>
    <t>968061125R00</t>
  </si>
  <si>
    <t>Vyvěšení dřevěných dveřních křídel pl. do 2 m2</t>
  </si>
  <si>
    <t>viz výkr.č.003:4</t>
  </si>
  <si>
    <t>968072455R00</t>
  </si>
  <si>
    <t>Vybourání kovových dveřních zárubní pl. do 2 m2</t>
  </si>
  <si>
    <t>viz výkr.č.003:3*0,9*2</t>
  </si>
  <si>
    <t>963016111R00</t>
  </si>
  <si>
    <t>DMTZ podhledu SDK, kovová kce., 1xoplášť.12,5 mm</t>
  </si>
  <si>
    <t>viz výkr.č.003:</t>
  </si>
  <si>
    <t>m.č.272:5,32</t>
  </si>
  <si>
    <t>m.č.274:15,52</t>
  </si>
  <si>
    <t>767581801R00</t>
  </si>
  <si>
    <t>Demontáž podhledů - kazet</t>
  </si>
  <si>
    <t>m.č.267:7,42</t>
  </si>
  <si>
    <t>m.č.268:9,06</t>
  </si>
  <si>
    <t>m.č.271:32,82</t>
  </si>
  <si>
    <t>m.č.275:4,70</t>
  </si>
  <si>
    <t>767582800R00</t>
  </si>
  <si>
    <t>Demontáž podhledů - roštů</t>
  </si>
  <si>
    <t>962031145R00</t>
  </si>
  <si>
    <t>Bourání příček z tvárnic pórobetonových tl. 150 mm</t>
  </si>
  <si>
    <t>bourání zdiva kalkulovat vč.:</t>
  </si>
  <si>
    <t>omítek, obkladů, překladů apod.:</t>
  </si>
  <si>
    <t>3,765*2,9-(0,9*2)</t>
  </si>
  <si>
    <t>767631800R00</t>
  </si>
  <si>
    <t>Demontáž oken pro beztmelé zasklení,vč.zasklení</t>
  </si>
  <si>
    <t>viz výkr.č.003:1,8*2</t>
  </si>
  <si>
    <t>974100040RA0</t>
  </si>
  <si>
    <t>Vysekání rýh ve zdivu z cihel, 15 x 30 cm</t>
  </si>
  <si>
    <t>m</t>
  </si>
  <si>
    <t>pro uložení nadedveřních překladů:</t>
  </si>
  <si>
    <t>2*2</t>
  </si>
  <si>
    <t>971100041RAD</t>
  </si>
  <si>
    <t>Vybourání otvorů ve zdech železobetonových, tloušťka 30 cm</t>
  </si>
  <si>
    <t>0,58*0,45</t>
  </si>
  <si>
    <t>971100021RAA</t>
  </si>
  <si>
    <t>Vybourání otvorů ve zdivu cihelném, tloušťka 30 cm</t>
  </si>
  <si>
    <t>prostupy VZT:</t>
  </si>
  <si>
    <t>1,1*0,45</t>
  </si>
  <si>
    <t>1,25*0,45</t>
  </si>
  <si>
    <t>dveřní otvor:</t>
  </si>
  <si>
    <t>0,5*2,07</t>
  </si>
  <si>
    <t>967031132R00</t>
  </si>
  <si>
    <t>Přisekání rovných ostění</t>
  </si>
  <si>
    <t>2*2,07*0,3</t>
  </si>
  <si>
    <t>970051200R00</t>
  </si>
  <si>
    <t>Vrtání jádrové do ŽB do D 200 mm</t>
  </si>
  <si>
    <t>0,3</t>
  </si>
  <si>
    <t>970031200R00</t>
  </si>
  <si>
    <t>Vrtání jádrové do zdiva cihelného do D 200 mm</t>
  </si>
  <si>
    <t>3*0,3+3*0,2+0,15</t>
  </si>
  <si>
    <t>971038122R00</t>
  </si>
  <si>
    <t>Vrtání otvorů, tvár. lehké, do 3 cm, hl. do 30 cm</t>
  </si>
  <si>
    <t>prostupy pro nerezové trubky m.č.274:8</t>
  </si>
  <si>
    <t>965048515R00</t>
  </si>
  <si>
    <t>Broušení betonových povrchů do tl. 5 mm</t>
  </si>
  <si>
    <t>výměra odečtena kreslícím programem, m.č.S271, S273, S274:</t>
  </si>
  <si>
    <t>62,63</t>
  </si>
  <si>
    <t>978059531R00</t>
  </si>
  <si>
    <t>Odsekání vnitřních obkladů stěn nad 2 m2</t>
  </si>
  <si>
    <t>na příčce mezi m.č.S275 x S275A:</t>
  </si>
  <si>
    <t>2*(2,18+0,59)</t>
  </si>
  <si>
    <t>2*1,25*2</t>
  </si>
  <si>
    <t>978013191R00</t>
  </si>
  <si>
    <t>Otlučení omítek vnitřních stěn v rozsahu do 100 %</t>
  </si>
  <si>
    <t>979082111R00</t>
  </si>
  <si>
    <t>Vnitrostaveništní doprava suti do 10 m</t>
  </si>
  <si>
    <t>generováno rozpočtářským programem:</t>
  </si>
  <si>
    <t>6,43</t>
  </si>
  <si>
    <t>979082121R00</t>
  </si>
  <si>
    <t>Příplatek k vnitrost. dopravě suti za dalších 5 m</t>
  </si>
  <si>
    <t>5*6,43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</si>
  <si>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</si>
  <si>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</si>
  <si>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</si>
  <si>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</si>
  <si>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</si>
  <si>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</si>
  <si>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předpoklad odvozu na nejbližší skládku:</t>
  </si>
  <si>
    <t>7*6,43</t>
  </si>
  <si>
    <t>979990163RRR</t>
  </si>
  <si>
    <t>Poplatek za skládku suti, směsná</t>
  </si>
  <si>
    <t>999281105R00</t>
  </si>
  <si>
    <t>Přesun hmot pro opravy a údržbu do výšky 6 m</t>
  </si>
  <si>
    <t>2,83</t>
  </si>
  <si>
    <t>713523111RTS</t>
  </si>
  <si>
    <t>Protipožár. obklad VZT odolnost EI 30</t>
  </si>
  <si>
    <t>výměra odečtena kreslícím programem:</t>
  </si>
  <si>
    <t>13,5+17</t>
  </si>
  <si>
    <t>0,28*(14,2+12+9,4+9,4)</t>
  </si>
  <si>
    <t>730-01.R</t>
  </si>
  <si>
    <t>D+M úprava rozvodů ústředního vytápění, nové rozmístění těles komplet dle výkresu č.004</t>
  </si>
  <si>
    <t>Položka obsahuje::</t>
  </si>
  <si>
    <t>vypuštění dotčené větve rozvodu UT:</t>
  </si>
  <si>
    <t>demontáž konkrétních těles, zaslepení:</t>
  </si>
  <si>
    <t>úpravu rozvodů dle navrhované dispozice:</t>
  </si>
  <si>
    <t>D+M nových otopných těles a hlavic dle výkazu S002:</t>
  </si>
  <si>
    <t>montáž přesouvaných těles dle výkr.č.004:</t>
  </si>
  <si>
    <t>napuštění systému, zaregulování a uvedení do provozu:</t>
  </si>
  <si>
    <t>komplet:1</t>
  </si>
  <si>
    <t>767586203RV5</t>
  </si>
  <si>
    <t>Podhled minerální, kazetový, hrana polozápustná, kazety 60x60 cm, tl. 20 mm</t>
  </si>
  <si>
    <t>komplet dle přílohy STANDARDY-KONSTRUKCE S001:</t>
  </si>
  <si>
    <t>m.č.S267:6,9</t>
  </si>
  <si>
    <t>m.č.S268:9,04</t>
  </si>
  <si>
    <t>m.č.S272:5,32</t>
  </si>
  <si>
    <t>767584502RTS</t>
  </si>
  <si>
    <t>Demontáž, manipulace, uschování a opětovná montáž, podhledů kazetových 60x60 cm</t>
  </si>
  <si>
    <t>demontáž a opětovná montáž:</t>
  </si>
  <si>
    <t>manipulace v prostoru investora:</t>
  </si>
  <si>
    <t>nová trasa kabelů MaR -viz.výkr.č.002:75</t>
  </si>
  <si>
    <t>777215222RTS</t>
  </si>
  <si>
    <t>D+M Podlahy epoxidové plastbet. tl. 0-10 mm</t>
  </si>
  <si>
    <t>vyrovnání podlahy okolo vpusti:</t>
  </si>
  <si>
    <t>1*1</t>
  </si>
  <si>
    <t>777810000RTS</t>
  </si>
  <si>
    <t>D+M Podlahový epoxid.systém, chemicky odolná, antistatická stěrka</t>
  </si>
  <si>
    <t>781101210R00</t>
  </si>
  <si>
    <t>Penetrace podkladu pod obklady</t>
  </si>
  <si>
    <t>m.č.S271-na sdk předstěně:</t>
  </si>
  <si>
    <t>2,18*2</t>
  </si>
  <si>
    <t>m.č.S271-dopojení po vybourané příčce:</t>
  </si>
  <si>
    <t>2*(2*1,5+3,76)</t>
  </si>
  <si>
    <t>rezerva 25%-návaznosti:0,25*18</t>
  </si>
  <si>
    <t>781415013R00</t>
  </si>
  <si>
    <t>Montáž obkladů stěn, porovin., do tmele, 15x15 cm, vč. dododávky lepidla a spárovací hmoty</t>
  </si>
  <si>
    <t>781419706R00</t>
  </si>
  <si>
    <t>Příplatek za spárovací vodotěsnou hmotu - plošně</t>
  </si>
  <si>
    <t>781-01.R</t>
  </si>
  <si>
    <t>Obklad dle výběru investora</t>
  </si>
  <si>
    <t>1,15*22,4</t>
  </si>
  <si>
    <t>781497111R00</t>
  </si>
  <si>
    <t xml:space="preserve">Lišta hliníková ukončovacích k obkladům </t>
  </si>
  <si>
    <t>2,18+2*1,5+3,76=zaokrouhl.:9</t>
  </si>
  <si>
    <t>998781201R00</t>
  </si>
  <si>
    <t>Přesun hmot pro obklady keramické, výšky do 6 m</t>
  </si>
  <si>
    <t>784450075RA0</t>
  </si>
  <si>
    <t xml:space="preserve">Malba disperzní, penetrace 1x, malba bílá 2x </t>
  </si>
  <si>
    <t>místnosti dotčené stavbou:</t>
  </si>
  <si>
    <t>m.č.S268:2,4*12,3-(2*0,9*2)</t>
  </si>
  <si>
    <t>m.č.S267:2,4*11,4-(2*0,9*2+1*2+1,78*2,4+1,6*2)</t>
  </si>
  <si>
    <t>m.č.S272:0,4*9,6</t>
  </si>
  <si>
    <t>m.č.S271:0,4*(27,1+1,48)</t>
  </si>
  <si>
    <t>m.č.S273:0,4*12</t>
  </si>
  <si>
    <t>m.č.S274:0,4*16,3</t>
  </si>
  <si>
    <t>m.č.S275A:2,4*11,4-(1,8*2,4+0,7*2)</t>
  </si>
  <si>
    <t>0,27*(1,8+2*2,4)+0,2*(0,7+2*2)</t>
  </si>
  <si>
    <t>PO/1L</t>
  </si>
  <si>
    <t>D+M dveře vnitřní 2kř.roz.145/197 cm, požární, komplet výrobek dle výkr.č. S 002</t>
  </si>
  <si>
    <t>ks</t>
  </si>
  <si>
    <t>T/1P</t>
  </si>
  <si>
    <t>D+M dveře vnitřní 1kř.roz.90/197 cm, komplet výrobek dle výkr.č. S 002</t>
  </si>
  <si>
    <t>Z/1</t>
  </si>
  <si>
    <t>D+M záchytná vana z nerezového plechu, komplet výrobek dle výkr.č. S 002</t>
  </si>
  <si>
    <t>Z/2</t>
  </si>
  <si>
    <t>D+M nerezová propustka s oboustrannou rozetou, komplet výrobek dle výkr.č. S 002</t>
  </si>
  <si>
    <t>Z/3</t>
  </si>
  <si>
    <t>D+M ocelový pororošt nad angl.dvorkem, komplet výrobek dle výkr.č. S 002</t>
  </si>
  <si>
    <t>V1</t>
  </si>
  <si>
    <t>D+M zasklení stávajícího okna, komplet výrobek dle výkr.č. S 002</t>
  </si>
  <si>
    <t>N/1</t>
  </si>
  <si>
    <t>D+M pracovní laboratorní stůl 1100/900/750 mm, komplet výrobek dle výkr.č. S 002</t>
  </si>
  <si>
    <t>N/2</t>
  </si>
  <si>
    <t>D+M pracovní laboratorní stůl 1800/900/750 mm, komplet výrobek dle výkr.č. S 002</t>
  </si>
  <si>
    <t>107</t>
  </si>
  <si>
    <t>D+M PHP s hasební účinností dle PBŘS, komplet výrobek dle výkr.č. S 002</t>
  </si>
  <si>
    <t>108</t>
  </si>
  <si>
    <t>D+M informační systém-profilová tabulka, komplet výrobek dle výkr.č. S 002</t>
  </si>
  <si>
    <t>1.56</t>
  </si>
  <si>
    <t>D+M KABEL kruhového vedení bez požární funkčností, bezhalogenový (např. J-H(ST)H 1x2x0,8)</t>
  </si>
  <si>
    <t>1.62</t>
  </si>
  <si>
    <t xml:space="preserve">D+M KABEL napájení EPS s požární funkčností, a 60 min. </t>
  </si>
  <si>
    <t>1.63</t>
  </si>
  <si>
    <t>D+M TRUBKA PEVNÁ BEZHALOG 320N 20/17,4MM ŠEDÁ</t>
  </si>
  <si>
    <t>1.64</t>
  </si>
  <si>
    <t xml:space="preserve">D+M PŘÍCHYTKA PRO TRUBKU PLAST 20mm, SV ŠEDÁ BEZHALOG. </t>
  </si>
  <si>
    <t>1.71</t>
  </si>
  <si>
    <t xml:space="preserve">D+M Kabelová příchytka certifikovaná podle předpis, ZP-27/2008 jako součást normové trasy </t>
  </si>
  <si>
    <t>1.72</t>
  </si>
  <si>
    <t>D+M Nastřelovací hřeb do betonu s certifikátem, na P90-R, PAVUS ZP 27/2008</t>
  </si>
  <si>
    <t>1.86</t>
  </si>
  <si>
    <t xml:space="preserve">D+M Drobný elektroinstalační materiál </t>
  </si>
  <si>
    <t>kpl</t>
  </si>
  <si>
    <t>1.96</t>
  </si>
  <si>
    <t>Provádění denního úklidu staveniště, průběžné odstraňování znečištění</t>
  </si>
  <si>
    <t>hod</t>
  </si>
  <si>
    <t>1.101</t>
  </si>
  <si>
    <t>Likvidace odpadu</t>
  </si>
  <si>
    <t>1.102</t>
  </si>
  <si>
    <t>Cestovné</t>
  </si>
  <si>
    <t>SUM</t>
  </si>
  <si>
    <t>POPUZIV</t>
  </si>
  <si>
    <t>END</t>
  </si>
  <si>
    <t>CELKEM</t>
  </si>
  <si>
    <t>POZNÁMKY UCHAZEČE</t>
  </si>
  <si>
    <t xml:space="preserve">CENOVÁ SOUSTAVA
</t>
  </si>
  <si>
    <t>vlastní</t>
  </si>
  <si>
    <t>RTS 20/II</t>
  </si>
  <si>
    <t xml:space="preserve">Výkaz výměr 01 -  ASŘ </t>
  </si>
  <si>
    <t>Výkaz výměr 01 - ASŘ</t>
  </si>
  <si>
    <t>kalkulováno na dotčenou plochu: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</si>
</sst>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54" xfId="0" applyFill="1" applyBorder="1"/>
    <xf numFmtId="0" fontId="16" fillId="3" borderId="52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33" zoomScaleNormal="100" zoomScaleSheetLayoutView="75" workbookViewId="0">
      <selection activeCell="I50" sqref="I50:J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9" t="s">
        <v>429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1" t="s">
        <v>40</v>
      </c>
      <c r="C2" s="82"/>
      <c r="D2" s="235" t="s">
        <v>45</v>
      </c>
      <c r="E2" s="236"/>
      <c r="F2" s="236"/>
      <c r="G2" s="236"/>
      <c r="H2" s="236"/>
      <c r="I2" s="236"/>
      <c r="J2" s="237"/>
      <c r="O2" s="2"/>
    </row>
    <row r="3" spans="1:15" ht="23.25" customHeight="1" x14ac:dyDescent="0.2">
      <c r="A3" s="4"/>
      <c r="B3" s="83" t="s">
        <v>44</v>
      </c>
      <c r="C3" s="84"/>
      <c r="D3" s="228" t="s">
        <v>42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/>
      <c r="E11" s="239"/>
      <c r="F11" s="239"/>
      <c r="G11" s="23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6"/>
      <c r="E12" s="226"/>
      <c r="F12" s="226"/>
      <c r="G12" s="22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7"/>
      <c r="E13" s="227"/>
      <c r="F13" s="227"/>
      <c r="G13" s="2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8"/>
      <c r="F15" s="238"/>
      <c r="G15" s="223"/>
      <c r="H15" s="223"/>
      <c r="I15" s="223" t="s">
        <v>28</v>
      </c>
      <c r="J15" s="22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8"/>
      <c r="F16" s="225"/>
      <c r="G16" s="218"/>
      <c r="H16" s="225"/>
      <c r="I16" s="218">
        <f>SUMIF(F47:F64,A16,I47:I64)+SUMIF(F47:F64,"PSU",I47:I64)</f>
        <v>0</v>
      </c>
      <c r="J16" s="21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8"/>
      <c r="F17" s="225"/>
      <c r="G17" s="218"/>
      <c r="H17" s="225"/>
      <c r="I17" s="218">
        <f>SUMIF(F47:F64,A17,I47:I64)</f>
        <v>0</v>
      </c>
      <c r="J17" s="21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8"/>
      <c r="F18" s="225"/>
      <c r="G18" s="218"/>
      <c r="H18" s="225"/>
      <c r="I18" s="218">
        <f>SUMIF(F47:F64,A18,I47:I64)</f>
        <v>0</v>
      </c>
      <c r="J18" s="219"/>
    </row>
    <row r="19" spans="1:10" ht="23.25" customHeight="1" x14ac:dyDescent="0.2">
      <c r="A19" s="141" t="s">
        <v>93</v>
      </c>
      <c r="B19" s="142" t="s">
        <v>26</v>
      </c>
      <c r="C19" s="58"/>
      <c r="D19" s="59"/>
      <c r="E19" s="218"/>
      <c r="F19" s="225"/>
      <c r="G19" s="218"/>
      <c r="H19" s="225"/>
      <c r="I19" s="218">
        <f>SUMIF(F47:F64,A19,I47:I64)</f>
        <v>0</v>
      </c>
      <c r="J19" s="219"/>
    </row>
    <row r="20" spans="1:10" ht="23.25" customHeight="1" x14ac:dyDescent="0.2">
      <c r="A20" s="141" t="s">
        <v>94</v>
      </c>
      <c r="B20" s="142" t="s">
        <v>27</v>
      </c>
      <c r="C20" s="58"/>
      <c r="D20" s="59"/>
      <c r="E20" s="218"/>
      <c r="F20" s="225"/>
      <c r="G20" s="218"/>
      <c r="H20" s="225"/>
      <c r="I20" s="218">
        <f>SUMIF(F47:F64,A20,I47:I64)</f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0"/>
      <c r="F21" s="221"/>
      <c r="G21" s="220"/>
      <c r="H21" s="221"/>
      <c r="I21" s="220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6">
        <f>ZakladDPHSniVypocet</f>
        <v>0</v>
      </c>
      <c r="H23" s="217"/>
      <c r="I23" s="21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1">
        <f>ZakladDPHSni*SazbaDPH1/100</f>
        <v>0</v>
      </c>
      <c r="H24" s="242"/>
      <c r="I24" s="24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6">
        <f>ZakladDPHZaklVypocet</f>
        <v>0</v>
      </c>
      <c r="H25" s="217"/>
      <c r="I25" s="21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ZakladDPHZakl*SazbaDPH2/100</f>
        <v>0</v>
      </c>
      <c r="H26" s="213"/>
      <c r="I26" s="21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4">
        <f>0</f>
        <v>0</v>
      </c>
      <c r="H27" s="214"/>
      <c r="I27" s="21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2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5">
        <f>ZakladDPHSni+DPHSni+ZakladDPHZakl+DPHZakl+Zaokrouhleni</f>
        <v>0</v>
      </c>
      <c r="H29" s="215"/>
      <c r="I29" s="215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43" t="s">
        <v>45</v>
      </c>
      <c r="D39" s="244"/>
      <c r="E39" s="244"/>
      <c r="F39" s="108">
        <f>'Rozpočet Pol'!AC324</f>
        <v>0</v>
      </c>
      <c r="G39" s="109">
        <f>'Rozpočet Pol'!AD324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5" t="s">
        <v>53</v>
      </c>
      <c r="C40" s="246"/>
      <c r="D40" s="246"/>
      <c r="E40" s="24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48" t="s">
        <v>28</v>
      </c>
      <c r="J46" s="248"/>
    </row>
    <row r="47" spans="1:10" ht="25.5" customHeight="1" x14ac:dyDescent="0.2">
      <c r="A47" s="122"/>
      <c r="B47" s="130" t="s">
        <v>57</v>
      </c>
      <c r="C47" s="250" t="s">
        <v>58</v>
      </c>
      <c r="D47" s="251"/>
      <c r="E47" s="251"/>
      <c r="F47" s="132" t="s">
        <v>23</v>
      </c>
      <c r="G47" s="133"/>
      <c r="H47" s="133"/>
      <c r="I47" s="249">
        <f>'Rozpočet Pol'!G8</f>
        <v>0</v>
      </c>
      <c r="J47" s="249"/>
    </row>
    <row r="48" spans="1:10" ht="25.5" customHeight="1" x14ac:dyDescent="0.2">
      <c r="A48" s="122"/>
      <c r="B48" s="124" t="s">
        <v>59</v>
      </c>
      <c r="C48" s="233" t="s">
        <v>60</v>
      </c>
      <c r="D48" s="234"/>
      <c r="E48" s="234"/>
      <c r="F48" s="134" t="s">
        <v>23</v>
      </c>
      <c r="G48" s="135"/>
      <c r="H48" s="135"/>
      <c r="I48" s="232">
        <f>'Rozpočet Pol'!G44</f>
        <v>0</v>
      </c>
      <c r="J48" s="232"/>
    </row>
    <row r="49" spans="1:10" ht="25.5" customHeight="1" x14ac:dyDescent="0.2">
      <c r="A49" s="122"/>
      <c r="B49" s="124" t="s">
        <v>61</v>
      </c>
      <c r="C49" s="233" t="s">
        <v>62</v>
      </c>
      <c r="D49" s="234"/>
      <c r="E49" s="234"/>
      <c r="F49" s="134" t="s">
        <v>23</v>
      </c>
      <c r="G49" s="135"/>
      <c r="H49" s="135"/>
      <c r="I49" s="232">
        <f>'Rozpočet Pol'!G47</f>
        <v>0</v>
      </c>
      <c r="J49" s="232"/>
    </row>
    <row r="50" spans="1:10" ht="25.5" customHeight="1" x14ac:dyDescent="0.2">
      <c r="A50" s="122"/>
      <c r="B50" s="124" t="s">
        <v>63</v>
      </c>
      <c r="C50" s="233" t="s">
        <v>64</v>
      </c>
      <c r="D50" s="234"/>
      <c r="E50" s="234"/>
      <c r="F50" s="134" t="s">
        <v>23</v>
      </c>
      <c r="G50" s="135"/>
      <c r="H50" s="135"/>
      <c r="I50" s="232">
        <f>'Rozpočet Pol'!G58</f>
        <v>0</v>
      </c>
      <c r="J50" s="232"/>
    </row>
    <row r="51" spans="1:10" ht="25.5" customHeight="1" x14ac:dyDescent="0.2">
      <c r="A51" s="122"/>
      <c r="B51" s="124" t="s">
        <v>65</v>
      </c>
      <c r="C51" s="233" t="s">
        <v>66</v>
      </c>
      <c r="D51" s="234"/>
      <c r="E51" s="234"/>
      <c r="F51" s="134" t="s">
        <v>23</v>
      </c>
      <c r="G51" s="135"/>
      <c r="H51" s="135"/>
      <c r="I51" s="232">
        <f>'Rozpočet Pol'!G82</f>
        <v>0</v>
      </c>
      <c r="J51" s="232"/>
    </row>
    <row r="52" spans="1:10" ht="25.5" customHeight="1" x14ac:dyDescent="0.2">
      <c r="A52" s="122"/>
      <c r="B52" s="124" t="s">
        <v>67</v>
      </c>
      <c r="C52" s="233" t="s">
        <v>68</v>
      </c>
      <c r="D52" s="234"/>
      <c r="E52" s="234"/>
      <c r="F52" s="134" t="s">
        <v>23</v>
      </c>
      <c r="G52" s="135"/>
      <c r="H52" s="135"/>
      <c r="I52" s="232">
        <f>'Rozpočet Pol'!G93</f>
        <v>0</v>
      </c>
      <c r="J52" s="232"/>
    </row>
    <row r="53" spans="1:10" ht="25.5" customHeight="1" x14ac:dyDescent="0.2">
      <c r="A53" s="122"/>
      <c r="B53" s="124" t="s">
        <v>69</v>
      </c>
      <c r="C53" s="233" t="s">
        <v>70</v>
      </c>
      <c r="D53" s="234"/>
      <c r="E53" s="234"/>
      <c r="F53" s="134" t="s">
        <v>23</v>
      </c>
      <c r="G53" s="135"/>
      <c r="H53" s="135"/>
      <c r="I53" s="232">
        <f>'Rozpočet Pol'!G112</f>
        <v>0</v>
      </c>
      <c r="J53" s="232"/>
    </row>
    <row r="54" spans="1:10" ht="25.5" customHeight="1" x14ac:dyDescent="0.2">
      <c r="A54" s="122"/>
      <c r="B54" s="124" t="s">
        <v>71</v>
      </c>
      <c r="C54" s="233" t="s">
        <v>72</v>
      </c>
      <c r="D54" s="234"/>
      <c r="E54" s="234"/>
      <c r="F54" s="134" t="s">
        <v>23</v>
      </c>
      <c r="G54" s="135"/>
      <c r="H54" s="135"/>
      <c r="I54" s="232">
        <f>'Rozpočet Pol'!G116</f>
        <v>0</v>
      </c>
      <c r="J54" s="232"/>
    </row>
    <row r="55" spans="1:10" ht="25.5" customHeight="1" x14ac:dyDescent="0.2">
      <c r="A55" s="122"/>
      <c r="B55" s="124" t="s">
        <v>73</v>
      </c>
      <c r="C55" s="233" t="s">
        <v>74</v>
      </c>
      <c r="D55" s="234"/>
      <c r="E55" s="234"/>
      <c r="F55" s="134" t="s">
        <v>23</v>
      </c>
      <c r="G55" s="135"/>
      <c r="H55" s="135"/>
      <c r="I55" s="232">
        <f>'Rozpočet Pol'!G120</f>
        <v>0</v>
      </c>
      <c r="J55" s="232"/>
    </row>
    <row r="56" spans="1:10" ht="25.5" customHeight="1" x14ac:dyDescent="0.2">
      <c r="A56" s="122"/>
      <c r="B56" s="124" t="s">
        <v>75</v>
      </c>
      <c r="C56" s="233" t="s">
        <v>76</v>
      </c>
      <c r="D56" s="234"/>
      <c r="E56" s="234"/>
      <c r="F56" s="134" t="s">
        <v>23</v>
      </c>
      <c r="G56" s="135"/>
      <c r="H56" s="135"/>
      <c r="I56" s="232">
        <f>'Rozpočet Pol'!G220</f>
        <v>0</v>
      </c>
      <c r="J56" s="232"/>
    </row>
    <row r="57" spans="1:10" ht="25.5" customHeight="1" x14ac:dyDescent="0.2">
      <c r="A57" s="122"/>
      <c r="B57" s="124" t="s">
        <v>77</v>
      </c>
      <c r="C57" s="233" t="s">
        <v>78</v>
      </c>
      <c r="D57" s="234"/>
      <c r="E57" s="234"/>
      <c r="F57" s="134" t="s">
        <v>24</v>
      </c>
      <c r="G57" s="135"/>
      <c r="H57" s="135"/>
      <c r="I57" s="232">
        <f>'Rozpočet Pol'!G224</f>
        <v>0</v>
      </c>
      <c r="J57" s="232"/>
    </row>
    <row r="58" spans="1:10" ht="25.5" customHeight="1" x14ac:dyDescent="0.2">
      <c r="A58" s="122"/>
      <c r="B58" s="124" t="s">
        <v>79</v>
      </c>
      <c r="C58" s="233" t="s">
        <v>80</v>
      </c>
      <c r="D58" s="234"/>
      <c r="E58" s="234"/>
      <c r="F58" s="134" t="s">
        <v>24</v>
      </c>
      <c r="G58" s="135"/>
      <c r="H58" s="135"/>
      <c r="I58" s="232">
        <f>'Rozpočet Pol'!G230</f>
        <v>0</v>
      </c>
      <c r="J58" s="232"/>
    </row>
    <row r="59" spans="1:10" ht="25.5" customHeight="1" x14ac:dyDescent="0.2">
      <c r="A59" s="122"/>
      <c r="B59" s="124" t="s">
        <v>81</v>
      </c>
      <c r="C59" s="233" t="s">
        <v>82</v>
      </c>
      <c r="D59" s="234"/>
      <c r="E59" s="234"/>
      <c r="F59" s="134" t="s">
        <v>24</v>
      </c>
      <c r="G59" s="135"/>
      <c r="H59" s="135"/>
      <c r="I59" s="232">
        <f>'Rozpočet Pol'!G240</f>
        <v>0</v>
      </c>
      <c r="J59" s="232"/>
    </row>
    <row r="60" spans="1:10" ht="25.5" customHeight="1" x14ac:dyDescent="0.2">
      <c r="A60" s="122"/>
      <c r="B60" s="124" t="s">
        <v>83</v>
      </c>
      <c r="C60" s="233" t="s">
        <v>84</v>
      </c>
      <c r="D60" s="234"/>
      <c r="E60" s="234"/>
      <c r="F60" s="134" t="s">
        <v>24</v>
      </c>
      <c r="G60" s="135"/>
      <c r="H60" s="135"/>
      <c r="I60" s="232">
        <f>'Rozpočet Pol'!G256</f>
        <v>0</v>
      </c>
      <c r="J60" s="232"/>
    </row>
    <row r="61" spans="1:10" ht="25.5" customHeight="1" x14ac:dyDescent="0.2">
      <c r="A61" s="122"/>
      <c r="B61" s="124" t="s">
        <v>85</v>
      </c>
      <c r="C61" s="233" t="s">
        <v>86</v>
      </c>
      <c r="D61" s="234"/>
      <c r="E61" s="234"/>
      <c r="F61" s="134" t="s">
        <v>24</v>
      </c>
      <c r="G61" s="135"/>
      <c r="H61" s="135"/>
      <c r="I61" s="232">
        <f>'Rozpočet Pol'!G266</f>
        <v>0</v>
      </c>
      <c r="J61" s="232"/>
    </row>
    <row r="62" spans="1:10" ht="25.5" customHeight="1" x14ac:dyDescent="0.2">
      <c r="A62" s="122"/>
      <c r="B62" s="124" t="s">
        <v>87</v>
      </c>
      <c r="C62" s="233" t="s">
        <v>88</v>
      </c>
      <c r="D62" s="234"/>
      <c r="E62" s="234"/>
      <c r="F62" s="134" t="s">
        <v>24</v>
      </c>
      <c r="G62" s="135"/>
      <c r="H62" s="135"/>
      <c r="I62" s="232">
        <f>'Rozpočet Pol'!G283</f>
        <v>0</v>
      </c>
      <c r="J62" s="232"/>
    </row>
    <row r="63" spans="1:10" ht="25.5" customHeight="1" x14ac:dyDescent="0.2">
      <c r="A63" s="122"/>
      <c r="B63" s="124" t="s">
        <v>89</v>
      </c>
      <c r="C63" s="233" t="s">
        <v>90</v>
      </c>
      <c r="D63" s="234"/>
      <c r="E63" s="234"/>
      <c r="F63" s="134" t="s">
        <v>24</v>
      </c>
      <c r="G63" s="135"/>
      <c r="H63" s="135"/>
      <c r="I63" s="232">
        <f>'Rozpočet Pol'!G301</f>
        <v>0</v>
      </c>
      <c r="J63" s="232"/>
    </row>
    <row r="64" spans="1:10" ht="25.5" customHeight="1" x14ac:dyDescent="0.2">
      <c r="A64" s="122"/>
      <c r="B64" s="131" t="s">
        <v>91</v>
      </c>
      <c r="C64" s="253" t="s">
        <v>92</v>
      </c>
      <c r="D64" s="254"/>
      <c r="E64" s="254"/>
      <c r="F64" s="136" t="s">
        <v>25</v>
      </c>
      <c r="G64" s="137"/>
      <c r="H64" s="137"/>
      <c r="I64" s="252">
        <f>'Rozpočet Pol'!G312</f>
        <v>0</v>
      </c>
      <c r="J64" s="252"/>
    </row>
    <row r="65" spans="1:10" ht="25.5" customHeight="1" x14ac:dyDescent="0.2">
      <c r="A65" s="123"/>
      <c r="B65" s="127" t="s">
        <v>1</v>
      </c>
      <c r="C65" s="127"/>
      <c r="D65" s="128"/>
      <c r="E65" s="128"/>
      <c r="F65" s="138"/>
      <c r="G65" s="139"/>
      <c r="H65" s="139"/>
      <c r="I65" s="255">
        <f>SUM(I47:I64)</f>
        <v>0</v>
      </c>
      <c r="J65" s="255"/>
    </row>
    <row r="66" spans="1:10" x14ac:dyDescent="0.2">
      <c r="F66" s="140"/>
      <c r="G66" s="96"/>
      <c r="H66" s="140"/>
      <c r="I66" s="96"/>
      <c r="J66" s="96"/>
    </row>
    <row r="67" spans="1:10" x14ac:dyDescent="0.2">
      <c r="F67" s="140"/>
      <c r="G67" s="96"/>
      <c r="H67" s="140"/>
      <c r="I67" s="96"/>
      <c r="J67" s="96"/>
    </row>
    <row r="68" spans="1:10" x14ac:dyDescent="0.2">
      <c r="F68" s="140"/>
      <c r="G68" s="96"/>
      <c r="H68" s="140"/>
      <c r="I68" s="96"/>
      <c r="J6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4:J64"/>
    <mergeCell ref="C64:E64"/>
    <mergeCell ref="I65:J65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9" t="s">
        <v>41</v>
      </c>
      <c r="B2" s="78"/>
      <c r="C2" s="258"/>
      <c r="D2" s="258"/>
      <c r="E2" s="258"/>
      <c r="F2" s="258"/>
      <c r="G2" s="259"/>
    </row>
    <row r="3" spans="1:7" ht="24.95" hidden="1" customHeight="1" x14ac:dyDescent="0.2">
      <c r="A3" s="79" t="s">
        <v>7</v>
      </c>
      <c r="B3" s="78"/>
      <c r="C3" s="258"/>
      <c r="D3" s="258"/>
      <c r="E3" s="258"/>
      <c r="F3" s="258"/>
      <c r="G3" s="259"/>
    </row>
    <row r="4" spans="1:7" ht="24.95" hidden="1" customHeight="1" x14ac:dyDescent="0.2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34"/>
  <sheetViews>
    <sheetView tabSelected="1" topLeftCell="A18" workbookViewId="0">
      <selection activeCell="F45" sqref="F4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2" max="22" width="9.28515625" customWidth="1"/>
    <col min="29" max="39" width="0" hidden="1" customWidth="1"/>
  </cols>
  <sheetData>
    <row r="1" spans="1:60" ht="15.75" customHeight="1" x14ac:dyDescent="0.25">
      <c r="A1" s="272" t="s">
        <v>428</v>
      </c>
      <c r="B1" s="272"/>
      <c r="C1" s="272"/>
      <c r="D1" s="272"/>
      <c r="E1" s="272"/>
      <c r="F1" s="272"/>
      <c r="G1" s="272"/>
      <c r="AE1" t="s">
        <v>96</v>
      </c>
    </row>
    <row r="2" spans="1:60" ht="24.95" customHeight="1" x14ac:dyDescent="0.2">
      <c r="A2" s="145" t="s">
        <v>95</v>
      </c>
      <c r="B2" s="143"/>
      <c r="C2" s="273" t="s">
        <v>45</v>
      </c>
      <c r="D2" s="274"/>
      <c r="E2" s="274"/>
      <c r="F2" s="274"/>
      <c r="G2" s="275"/>
      <c r="AE2" t="s">
        <v>97</v>
      </c>
    </row>
    <row r="3" spans="1:60" ht="24.95" customHeight="1" x14ac:dyDescent="0.2">
      <c r="A3" s="146" t="s">
        <v>7</v>
      </c>
      <c r="B3" s="144"/>
      <c r="C3" s="276" t="s">
        <v>42</v>
      </c>
      <c r="D3" s="277"/>
      <c r="E3" s="277"/>
      <c r="F3" s="277"/>
      <c r="G3" s="278"/>
      <c r="AE3" t="s">
        <v>98</v>
      </c>
    </row>
    <row r="4" spans="1:60" ht="24.95" hidden="1" customHeight="1" x14ac:dyDescent="0.2">
      <c r="A4" s="146" t="s">
        <v>8</v>
      </c>
      <c r="B4" s="144"/>
      <c r="C4" s="276"/>
      <c r="D4" s="277"/>
      <c r="E4" s="277"/>
      <c r="F4" s="277"/>
      <c r="G4" s="278"/>
      <c r="AE4" t="s">
        <v>99</v>
      </c>
    </row>
    <row r="5" spans="1:60" hidden="1" x14ac:dyDescent="0.2">
      <c r="A5" s="147" t="s">
        <v>100</v>
      </c>
      <c r="B5" s="148"/>
      <c r="C5" s="149"/>
      <c r="D5" s="150"/>
      <c r="E5" s="150"/>
      <c r="F5" s="150"/>
      <c r="G5" s="151"/>
      <c r="V5" s="206"/>
      <c r="AE5" t="s">
        <v>101</v>
      </c>
    </row>
    <row r="7" spans="1:60" ht="45" x14ac:dyDescent="0.2">
      <c r="A7" s="156" t="s">
        <v>102</v>
      </c>
      <c r="B7" s="157" t="s">
        <v>103</v>
      </c>
      <c r="C7" s="157" t="s">
        <v>104</v>
      </c>
      <c r="D7" s="156" t="s">
        <v>105</v>
      </c>
      <c r="E7" s="156" t="s">
        <v>106</v>
      </c>
      <c r="F7" s="152" t="s">
        <v>107</v>
      </c>
      <c r="G7" s="177" t="s">
        <v>28</v>
      </c>
      <c r="H7" s="178" t="s">
        <v>29</v>
      </c>
      <c r="I7" s="178" t="s">
        <v>108</v>
      </c>
      <c r="J7" s="178" t="s">
        <v>30</v>
      </c>
      <c r="K7" s="178" t="s">
        <v>109</v>
      </c>
      <c r="L7" s="178" t="s">
        <v>110</v>
      </c>
      <c r="M7" s="178" t="s">
        <v>111</v>
      </c>
      <c r="N7" s="178" t="s">
        <v>112</v>
      </c>
      <c r="O7" s="178" t="s">
        <v>113</v>
      </c>
      <c r="P7" s="178" t="s">
        <v>114</v>
      </c>
      <c r="Q7" s="178" t="s">
        <v>115</v>
      </c>
      <c r="R7" s="178" t="s">
        <v>116</v>
      </c>
      <c r="S7" s="178" t="s">
        <v>117</v>
      </c>
      <c r="T7" s="178" t="s">
        <v>118</v>
      </c>
      <c r="U7" s="159" t="s">
        <v>119</v>
      </c>
      <c r="V7" s="207" t="s">
        <v>425</v>
      </c>
    </row>
    <row r="8" spans="1:60" x14ac:dyDescent="0.2">
      <c r="A8" s="179" t="s">
        <v>120</v>
      </c>
      <c r="B8" s="180" t="s">
        <v>57</v>
      </c>
      <c r="C8" s="181" t="s">
        <v>58</v>
      </c>
      <c r="D8" s="182"/>
      <c r="E8" s="183"/>
      <c r="F8" s="184"/>
      <c r="G8" s="184"/>
      <c r="H8" s="184"/>
      <c r="I8" s="184">
        <f>SUM(I9:I43)</f>
        <v>0</v>
      </c>
      <c r="J8" s="184"/>
      <c r="K8" s="184">
        <f>SUM(K9:K43)</f>
        <v>0</v>
      </c>
      <c r="L8" s="184"/>
      <c r="M8" s="184">
        <f>SUM(M9:M43)</f>
        <v>0</v>
      </c>
      <c r="N8" s="158"/>
      <c r="O8" s="158">
        <f>SUM(O9:O43)</f>
        <v>0</v>
      </c>
      <c r="P8" s="158"/>
      <c r="Q8" s="158">
        <f>SUM(Q9:Q43)</f>
        <v>0</v>
      </c>
      <c r="R8" s="158"/>
      <c r="S8" s="158"/>
      <c r="T8" s="179"/>
      <c r="U8" s="158">
        <f>SUM(U9:U43)</f>
        <v>0</v>
      </c>
      <c r="V8" s="184"/>
      <c r="AE8" t="s">
        <v>121</v>
      </c>
    </row>
    <row r="9" spans="1:60" outlineLevel="1" x14ac:dyDescent="0.2">
      <c r="A9" s="154">
        <v>1</v>
      </c>
      <c r="B9" s="160" t="s">
        <v>122</v>
      </c>
      <c r="C9" s="198" t="s">
        <v>58</v>
      </c>
      <c r="D9" s="162" t="s">
        <v>122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75"/>
      <c r="W9" s="153"/>
      <c r="X9" s="153"/>
      <c r="Y9" s="153"/>
      <c r="Z9" s="153"/>
      <c r="AA9" s="153"/>
      <c r="AB9" s="153"/>
      <c r="AC9" s="153"/>
      <c r="AD9" s="153"/>
      <c r="AE9" s="153" t="s">
        <v>123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9" t="s">
        <v>124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75"/>
      <c r="W10" s="153"/>
      <c r="X10" s="153"/>
      <c r="Y10" s="153"/>
      <c r="Z10" s="153"/>
      <c r="AA10" s="153"/>
      <c r="AB10" s="153"/>
      <c r="AC10" s="153"/>
      <c r="AD10" s="153"/>
      <c r="AE10" s="153" t="s">
        <v>125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9" t="s">
        <v>126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75"/>
      <c r="W11" s="153"/>
      <c r="X11" s="153"/>
      <c r="Y11" s="153"/>
      <c r="Z11" s="153"/>
      <c r="AA11" s="153"/>
      <c r="AB11" s="153"/>
      <c r="AC11" s="153"/>
      <c r="AD11" s="153"/>
      <c r="AE11" s="153" t="s">
        <v>125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9" t="s">
        <v>127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75"/>
      <c r="W12" s="153"/>
      <c r="X12" s="153"/>
      <c r="Y12" s="153"/>
      <c r="Z12" s="153"/>
      <c r="AA12" s="153"/>
      <c r="AB12" s="153"/>
      <c r="AC12" s="153"/>
      <c r="AD12" s="153"/>
      <c r="AE12" s="153" t="s">
        <v>125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9" t="s">
        <v>128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75"/>
      <c r="W13" s="153"/>
      <c r="X13" s="153"/>
      <c r="Y13" s="153"/>
      <c r="Z13" s="153"/>
      <c r="AA13" s="153"/>
      <c r="AB13" s="153"/>
      <c r="AC13" s="153"/>
      <c r="AD13" s="153"/>
      <c r="AE13" s="153" t="s">
        <v>125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9" t="s">
        <v>129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75"/>
      <c r="W14" s="153"/>
      <c r="X14" s="153"/>
      <c r="Y14" s="153"/>
      <c r="Z14" s="153"/>
      <c r="AA14" s="153"/>
      <c r="AB14" s="153"/>
      <c r="AC14" s="153"/>
      <c r="AD14" s="153"/>
      <c r="AE14" s="153" t="s">
        <v>125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9" t="s">
        <v>130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75"/>
      <c r="W15" s="153"/>
      <c r="X15" s="153"/>
      <c r="Y15" s="153"/>
      <c r="Z15" s="153"/>
      <c r="AA15" s="153"/>
      <c r="AB15" s="153"/>
      <c r="AC15" s="153"/>
      <c r="AD15" s="153"/>
      <c r="AE15" s="153" t="s">
        <v>125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9" t="s">
        <v>131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75"/>
      <c r="W16" s="153"/>
      <c r="X16" s="153"/>
      <c r="Y16" s="153"/>
      <c r="Z16" s="153"/>
      <c r="AA16" s="153"/>
      <c r="AB16" s="153"/>
      <c r="AC16" s="153"/>
      <c r="AD16" s="153"/>
      <c r="AE16" s="153" t="s">
        <v>125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9" t="s">
        <v>132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75"/>
      <c r="W17" s="153"/>
      <c r="X17" s="153"/>
      <c r="Y17" s="153"/>
      <c r="Z17" s="153"/>
      <c r="AA17" s="153"/>
      <c r="AB17" s="153"/>
      <c r="AC17" s="153"/>
      <c r="AD17" s="153"/>
      <c r="AE17" s="153" t="s">
        <v>125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9" t="s">
        <v>133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75"/>
      <c r="W18" s="153"/>
      <c r="X18" s="153"/>
      <c r="Y18" s="153"/>
      <c r="Z18" s="153"/>
      <c r="AA18" s="153"/>
      <c r="AB18" s="153"/>
      <c r="AC18" s="153"/>
      <c r="AD18" s="153"/>
      <c r="AE18" s="153" t="s">
        <v>125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9" t="s">
        <v>134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75"/>
      <c r="W19" s="153"/>
      <c r="X19" s="153"/>
      <c r="Y19" s="153"/>
      <c r="Z19" s="153"/>
      <c r="AA19" s="153"/>
      <c r="AB19" s="153"/>
      <c r="AC19" s="153"/>
      <c r="AD19" s="153"/>
      <c r="AE19" s="153" t="s">
        <v>125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9" t="s">
        <v>135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75"/>
      <c r="W20" s="153"/>
      <c r="X20" s="153"/>
      <c r="Y20" s="153"/>
      <c r="Z20" s="153"/>
      <c r="AA20" s="153"/>
      <c r="AB20" s="153"/>
      <c r="AC20" s="153"/>
      <c r="AD20" s="153"/>
      <c r="AE20" s="153" t="s">
        <v>125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9" t="s">
        <v>136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75"/>
      <c r="W21" s="153"/>
      <c r="X21" s="153"/>
      <c r="Y21" s="153"/>
      <c r="Z21" s="153"/>
      <c r="AA21" s="153"/>
      <c r="AB21" s="153"/>
      <c r="AC21" s="153"/>
      <c r="AD21" s="153"/>
      <c r="AE21" s="153" t="s">
        <v>125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9" t="s">
        <v>137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75"/>
      <c r="W22" s="153"/>
      <c r="X22" s="153"/>
      <c r="Y22" s="153"/>
      <c r="Z22" s="153"/>
      <c r="AA22" s="153"/>
      <c r="AB22" s="153"/>
      <c r="AC22" s="153"/>
      <c r="AD22" s="153"/>
      <c r="AE22" s="153" t="s">
        <v>125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9" t="s">
        <v>138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75"/>
      <c r="W23" s="153"/>
      <c r="X23" s="153"/>
      <c r="Y23" s="153"/>
      <c r="Z23" s="153"/>
      <c r="AA23" s="153"/>
      <c r="AB23" s="153"/>
      <c r="AC23" s="153"/>
      <c r="AD23" s="153"/>
      <c r="AE23" s="153" t="s">
        <v>125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9" t="s">
        <v>139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75"/>
      <c r="W24" s="153"/>
      <c r="X24" s="153"/>
      <c r="Y24" s="153"/>
      <c r="Z24" s="153"/>
      <c r="AA24" s="153"/>
      <c r="AB24" s="153"/>
      <c r="AC24" s="153"/>
      <c r="AD24" s="153"/>
      <c r="AE24" s="153" t="s">
        <v>125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9" t="s">
        <v>140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75"/>
      <c r="W25" s="153"/>
      <c r="X25" s="153"/>
      <c r="Y25" s="153"/>
      <c r="Z25" s="153"/>
      <c r="AA25" s="153"/>
      <c r="AB25" s="153"/>
      <c r="AC25" s="153"/>
      <c r="AD25" s="153"/>
      <c r="AE25" s="153" t="s">
        <v>125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9" t="s">
        <v>141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75"/>
      <c r="W26" s="153"/>
      <c r="X26" s="153"/>
      <c r="Y26" s="153"/>
      <c r="Z26" s="153"/>
      <c r="AA26" s="153"/>
      <c r="AB26" s="153"/>
      <c r="AC26" s="153"/>
      <c r="AD26" s="153"/>
      <c r="AE26" s="153" t="s">
        <v>125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9" t="s">
        <v>142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75"/>
      <c r="W27" s="153"/>
      <c r="X27" s="153"/>
      <c r="Y27" s="153"/>
      <c r="Z27" s="153"/>
      <c r="AA27" s="153"/>
      <c r="AB27" s="153"/>
      <c r="AC27" s="153"/>
      <c r="AD27" s="153"/>
      <c r="AE27" s="153" t="s">
        <v>125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9" t="s">
        <v>143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75"/>
      <c r="W28" s="153"/>
      <c r="X28" s="153"/>
      <c r="Y28" s="153"/>
      <c r="Z28" s="153"/>
      <c r="AA28" s="153"/>
      <c r="AB28" s="153"/>
      <c r="AC28" s="153"/>
      <c r="AD28" s="153"/>
      <c r="AE28" s="153" t="s">
        <v>125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9" t="s">
        <v>144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75"/>
      <c r="W29" s="153"/>
      <c r="X29" s="153"/>
      <c r="Y29" s="153"/>
      <c r="Z29" s="153"/>
      <c r="AA29" s="153"/>
      <c r="AB29" s="153"/>
      <c r="AC29" s="153"/>
      <c r="AD29" s="153"/>
      <c r="AE29" s="153" t="s">
        <v>125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9" t="s">
        <v>145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75"/>
      <c r="W30" s="153"/>
      <c r="X30" s="153"/>
      <c r="Y30" s="153"/>
      <c r="Z30" s="153"/>
      <c r="AA30" s="153"/>
      <c r="AB30" s="153"/>
      <c r="AC30" s="153"/>
      <c r="AD30" s="153"/>
      <c r="AE30" s="153" t="s">
        <v>125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9" t="s">
        <v>146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75"/>
      <c r="W31" s="153"/>
      <c r="X31" s="153"/>
      <c r="Y31" s="153"/>
      <c r="Z31" s="153"/>
      <c r="AA31" s="153"/>
      <c r="AB31" s="153"/>
      <c r="AC31" s="153"/>
      <c r="AD31" s="153"/>
      <c r="AE31" s="153" t="s">
        <v>125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9" t="s">
        <v>147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75"/>
      <c r="W32" s="153"/>
      <c r="X32" s="153"/>
      <c r="Y32" s="153"/>
      <c r="Z32" s="153"/>
      <c r="AA32" s="153"/>
      <c r="AB32" s="153"/>
      <c r="AC32" s="153"/>
      <c r="AD32" s="153"/>
      <c r="AE32" s="153" t="s">
        <v>125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9" t="s">
        <v>148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75"/>
      <c r="W33" s="153"/>
      <c r="X33" s="153"/>
      <c r="Y33" s="153"/>
      <c r="Z33" s="153"/>
      <c r="AA33" s="153"/>
      <c r="AB33" s="153"/>
      <c r="AC33" s="153"/>
      <c r="AD33" s="153"/>
      <c r="AE33" s="153" t="s">
        <v>125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9" t="s">
        <v>149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75"/>
      <c r="W34" s="153"/>
      <c r="X34" s="153"/>
      <c r="Y34" s="153"/>
      <c r="Z34" s="153"/>
      <c r="AA34" s="153"/>
      <c r="AB34" s="153"/>
      <c r="AC34" s="153"/>
      <c r="AD34" s="153"/>
      <c r="AE34" s="153" t="s">
        <v>125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9" t="s">
        <v>150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75"/>
      <c r="W35" s="153"/>
      <c r="X35" s="153"/>
      <c r="Y35" s="153"/>
      <c r="Z35" s="153"/>
      <c r="AA35" s="153"/>
      <c r="AB35" s="153"/>
      <c r="AC35" s="153"/>
      <c r="AD35" s="153"/>
      <c r="AE35" s="153" t="s">
        <v>125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9" t="s">
        <v>151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75"/>
      <c r="W36" s="153"/>
      <c r="X36" s="153"/>
      <c r="Y36" s="153"/>
      <c r="Z36" s="153"/>
      <c r="AA36" s="153"/>
      <c r="AB36" s="153"/>
      <c r="AC36" s="153"/>
      <c r="AD36" s="153"/>
      <c r="AE36" s="153" t="s">
        <v>125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9" t="s">
        <v>152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75"/>
      <c r="W37" s="153"/>
      <c r="X37" s="153"/>
      <c r="Y37" s="153"/>
      <c r="Z37" s="153"/>
      <c r="AA37" s="153"/>
      <c r="AB37" s="153"/>
      <c r="AC37" s="153"/>
      <c r="AD37" s="153"/>
      <c r="AE37" s="153" t="s">
        <v>125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9" t="s">
        <v>153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75"/>
      <c r="W38" s="153"/>
      <c r="X38" s="153"/>
      <c r="Y38" s="153"/>
      <c r="Z38" s="153"/>
      <c r="AA38" s="153"/>
      <c r="AB38" s="153"/>
      <c r="AC38" s="153"/>
      <c r="AD38" s="153"/>
      <c r="AE38" s="153" t="s">
        <v>125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9" t="s">
        <v>154</v>
      </c>
      <c r="D39" s="165"/>
      <c r="E39" s="171"/>
      <c r="F39" s="175"/>
      <c r="G39" s="175"/>
      <c r="H39" s="175"/>
      <c r="I39" s="175"/>
      <c r="J39" s="175"/>
      <c r="K39" s="175"/>
      <c r="L39" s="175"/>
      <c r="M39" s="175"/>
      <c r="N39" s="163"/>
      <c r="O39" s="163"/>
      <c r="P39" s="163"/>
      <c r="Q39" s="163"/>
      <c r="R39" s="163"/>
      <c r="S39" s="163"/>
      <c r="T39" s="164"/>
      <c r="U39" s="163"/>
      <c r="V39" s="175"/>
      <c r="W39" s="153"/>
      <c r="X39" s="153"/>
      <c r="Y39" s="153"/>
      <c r="Z39" s="153"/>
      <c r="AA39" s="153"/>
      <c r="AB39" s="153"/>
      <c r="AC39" s="153"/>
      <c r="AD39" s="153"/>
      <c r="AE39" s="153" t="s">
        <v>125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9" t="s">
        <v>155</v>
      </c>
      <c r="D40" s="165"/>
      <c r="E40" s="171"/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75"/>
      <c r="W40" s="153"/>
      <c r="X40" s="153"/>
      <c r="Y40" s="153"/>
      <c r="Z40" s="153"/>
      <c r="AA40" s="153"/>
      <c r="AB40" s="153"/>
      <c r="AC40" s="153"/>
      <c r="AD40" s="153"/>
      <c r="AE40" s="153" t="s">
        <v>125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9" t="s">
        <v>156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75"/>
      <c r="W41" s="153"/>
      <c r="X41" s="153"/>
      <c r="Y41" s="153"/>
      <c r="Z41" s="153"/>
      <c r="AA41" s="153"/>
      <c r="AB41" s="153"/>
      <c r="AC41" s="153"/>
      <c r="AD41" s="153"/>
      <c r="AE41" s="153" t="s">
        <v>125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9" t="s">
        <v>157</v>
      </c>
      <c r="D42" s="165"/>
      <c r="E42" s="171"/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75"/>
      <c r="W42" s="153"/>
      <c r="X42" s="153"/>
      <c r="Y42" s="153"/>
      <c r="Z42" s="153"/>
      <c r="AA42" s="153"/>
      <c r="AB42" s="153"/>
      <c r="AC42" s="153"/>
      <c r="AD42" s="153"/>
      <c r="AE42" s="153" t="s">
        <v>125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9" t="s">
        <v>158</v>
      </c>
      <c r="D43" s="165"/>
      <c r="E43" s="171"/>
      <c r="F43" s="175"/>
      <c r="G43" s="175"/>
      <c r="H43" s="175"/>
      <c r="I43" s="175"/>
      <c r="J43" s="175"/>
      <c r="K43" s="175"/>
      <c r="L43" s="175"/>
      <c r="M43" s="175"/>
      <c r="N43" s="163"/>
      <c r="O43" s="163"/>
      <c r="P43" s="163"/>
      <c r="Q43" s="163"/>
      <c r="R43" s="163"/>
      <c r="S43" s="163"/>
      <c r="T43" s="164"/>
      <c r="U43" s="163"/>
      <c r="V43" s="175"/>
      <c r="W43" s="153"/>
      <c r="X43" s="153"/>
      <c r="Y43" s="153"/>
      <c r="Z43" s="153"/>
      <c r="AA43" s="153"/>
      <c r="AB43" s="153"/>
      <c r="AC43" s="153"/>
      <c r="AD43" s="153"/>
      <c r="AE43" s="153" t="s">
        <v>125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120</v>
      </c>
      <c r="B44" s="161" t="s">
        <v>59</v>
      </c>
      <c r="C44" s="200" t="s">
        <v>60</v>
      </c>
      <c r="D44" s="166"/>
      <c r="E44" s="172"/>
      <c r="F44" s="176"/>
      <c r="G44" s="176">
        <f>SUMIF(AE45:AE46,"&lt;&gt;NOR",G45:G46)</f>
        <v>0</v>
      </c>
      <c r="H44" s="176"/>
      <c r="I44" s="176">
        <f>SUM(I45:I46)</f>
        <v>0</v>
      </c>
      <c r="J44" s="176"/>
      <c r="K44" s="176">
        <f>SUM(K45:K46)</f>
        <v>0</v>
      </c>
      <c r="L44" s="176"/>
      <c r="M44" s="176">
        <f>SUM(M45:M46)</f>
        <v>0</v>
      </c>
      <c r="N44" s="167"/>
      <c r="O44" s="167">
        <f>SUM(O45:O46)</f>
        <v>0</v>
      </c>
      <c r="P44" s="167"/>
      <c r="Q44" s="167">
        <f>SUM(Q45:Q46)</f>
        <v>0</v>
      </c>
      <c r="R44" s="167"/>
      <c r="S44" s="167"/>
      <c r="T44" s="168"/>
      <c r="U44" s="167">
        <f>SUM(U45:U46)</f>
        <v>0</v>
      </c>
      <c r="V44" s="176"/>
      <c r="AE44" t="s">
        <v>121</v>
      </c>
    </row>
    <row r="45" spans="1:60" ht="22.5" outlineLevel="1" x14ac:dyDescent="0.2">
      <c r="A45" s="154">
        <v>2</v>
      </c>
      <c r="B45" s="160" t="s">
        <v>159</v>
      </c>
      <c r="C45" s="198" t="s">
        <v>160</v>
      </c>
      <c r="D45" s="162" t="s">
        <v>161</v>
      </c>
      <c r="E45" s="170">
        <v>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0</v>
      </c>
      <c r="U45" s="163">
        <f>ROUND(E45*T45,2)</f>
        <v>0</v>
      </c>
      <c r="V45" s="175" t="s">
        <v>426</v>
      </c>
      <c r="W45" s="153"/>
      <c r="X45" s="153"/>
      <c r="Y45" s="153"/>
      <c r="Z45" s="153"/>
      <c r="AA45" s="153"/>
      <c r="AB45" s="153"/>
      <c r="AC45" s="153"/>
      <c r="AD45" s="153"/>
      <c r="AE45" s="153" t="s">
        <v>123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</v>
      </c>
      <c r="B46" s="160" t="s">
        <v>162</v>
      </c>
      <c r="C46" s="198" t="s">
        <v>163</v>
      </c>
      <c r="D46" s="162" t="s">
        <v>161</v>
      </c>
      <c r="E46" s="170">
        <v>1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</v>
      </c>
      <c r="U46" s="163">
        <f>ROUND(E46*T46,2)</f>
        <v>0</v>
      </c>
      <c r="V46" s="175" t="s">
        <v>426</v>
      </c>
      <c r="W46" s="153"/>
      <c r="X46" s="153"/>
      <c r="Y46" s="153"/>
      <c r="Z46" s="153"/>
      <c r="AA46" s="153"/>
      <c r="AB46" s="153"/>
      <c r="AC46" s="153"/>
      <c r="AD46" s="153"/>
      <c r="AE46" s="153" t="s">
        <v>123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120</v>
      </c>
      <c r="B47" s="161" t="s">
        <v>61</v>
      </c>
      <c r="C47" s="200" t="s">
        <v>62</v>
      </c>
      <c r="D47" s="166"/>
      <c r="E47" s="172"/>
      <c r="F47" s="176"/>
      <c r="G47" s="176">
        <f>SUMIF(AE48:AE57,"&lt;&gt;NOR",G48:G57)</f>
        <v>0</v>
      </c>
      <c r="H47" s="176"/>
      <c r="I47" s="176">
        <f>SUM(I48:I57)</f>
        <v>0</v>
      </c>
      <c r="J47" s="176"/>
      <c r="K47" s="176">
        <f>SUM(K48:K57)</f>
        <v>0</v>
      </c>
      <c r="L47" s="176"/>
      <c r="M47" s="176">
        <f>SUM(M48:M57)</f>
        <v>0</v>
      </c>
      <c r="N47" s="167"/>
      <c r="O47" s="167">
        <f>SUM(O48:O57)</f>
        <v>0.51784999999999992</v>
      </c>
      <c r="P47" s="167"/>
      <c r="Q47" s="167">
        <f>SUM(Q48:Q57)</f>
        <v>1.916E-2</v>
      </c>
      <c r="R47" s="167"/>
      <c r="S47" s="167"/>
      <c r="T47" s="168"/>
      <c r="U47" s="167">
        <f>SUM(U48:U57)</f>
        <v>2.6</v>
      </c>
      <c r="V47" s="176"/>
      <c r="AE47" t="s">
        <v>121</v>
      </c>
    </row>
    <row r="48" spans="1:60" ht="22.5" outlineLevel="1" x14ac:dyDescent="0.2">
      <c r="A48" s="154">
        <v>4</v>
      </c>
      <c r="B48" s="160" t="s">
        <v>164</v>
      </c>
      <c r="C48" s="198" t="s">
        <v>165</v>
      </c>
      <c r="D48" s="162" t="s">
        <v>166</v>
      </c>
      <c r="E48" s="170">
        <v>4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63">
        <v>7.2069999999999995E-2</v>
      </c>
      <c r="O48" s="163">
        <f>ROUND(E48*N48,5)</f>
        <v>0.28827999999999998</v>
      </c>
      <c r="P48" s="163">
        <v>0</v>
      </c>
      <c r="Q48" s="163">
        <f>ROUND(E48*P48,5)</f>
        <v>0</v>
      </c>
      <c r="R48" s="163"/>
      <c r="S48" s="163"/>
      <c r="T48" s="164">
        <v>0.3</v>
      </c>
      <c r="U48" s="163">
        <f>ROUND(E48*T48,2)</f>
        <v>1.2</v>
      </c>
      <c r="V48" s="175" t="s">
        <v>427</v>
      </c>
      <c r="W48" s="153"/>
      <c r="X48" s="153"/>
      <c r="Y48" s="153"/>
      <c r="Z48" s="153"/>
      <c r="AA48" s="153"/>
      <c r="AB48" s="153"/>
      <c r="AC48" s="153"/>
      <c r="AD48" s="153"/>
      <c r="AE48" s="153" t="s">
        <v>123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0"/>
      <c r="C49" s="199" t="s">
        <v>167</v>
      </c>
      <c r="D49" s="165"/>
      <c r="E49" s="171"/>
      <c r="F49" s="175"/>
      <c r="G49" s="175"/>
      <c r="H49" s="175"/>
      <c r="I49" s="175"/>
      <c r="J49" s="175"/>
      <c r="K49" s="175"/>
      <c r="L49" s="175"/>
      <c r="M49" s="175"/>
      <c r="N49" s="163"/>
      <c r="O49" s="163"/>
      <c r="P49" s="163"/>
      <c r="Q49" s="163"/>
      <c r="R49" s="163"/>
      <c r="S49" s="163"/>
      <c r="T49" s="164"/>
      <c r="U49" s="163"/>
      <c r="V49" s="175"/>
      <c r="W49" s="153"/>
      <c r="X49" s="153"/>
      <c r="Y49" s="153"/>
      <c r="Z49" s="153"/>
      <c r="AA49" s="153"/>
      <c r="AB49" s="153"/>
      <c r="AC49" s="153"/>
      <c r="AD49" s="153"/>
      <c r="AE49" s="153" t="s">
        <v>125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9" t="s">
        <v>168</v>
      </c>
      <c r="D50" s="165"/>
      <c r="E50" s="171">
        <v>4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75"/>
      <c r="W50" s="153"/>
      <c r="X50" s="153"/>
      <c r="Y50" s="153"/>
      <c r="Z50" s="153"/>
      <c r="AA50" s="153"/>
      <c r="AB50" s="153"/>
      <c r="AC50" s="153"/>
      <c r="AD50" s="153"/>
      <c r="AE50" s="153" t="s">
        <v>125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5</v>
      </c>
      <c r="B51" s="160" t="s">
        <v>169</v>
      </c>
      <c r="C51" s="198" t="s">
        <v>170</v>
      </c>
      <c r="D51" s="162" t="s">
        <v>171</v>
      </c>
      <c r="E51" s="170">
        <v>0.29212500000000002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63">
        <v>0.76605000000000001</v>
      </c>
      <c r="O51" s="163">
        <f>ROUND(E51*N51,5)</f>
        <v>0.22378000000000001</v>
      </c>
      <c r="P51" s="163">
        <v>0</v>
      </c>
      <c r="Q51" s="163">
        <f>ROUND(E51*P51,5)</f>
        <v>0</v>
      </c>
      <c r="R51" s="163"/>
      <c r="S51" s="163"/>
      <c r="T51" s="164">
        <v>3.3231899999999999</v>
      </c>
      <c r="U51" s="163">
        <f>ROUND(E51*T51,2)</f>
        <v>0.97</v>
      </c>
      <c r="V51" s="175" t="s">
        <v>427</v>
      </c>
      <c r="W51" s="153"/>
      <c r="X51" s="153"/>
      <c r="Y51" s="153"/>
      <c r="Z51" s="153"/>
      <c r="AA51" s="153"/>
      <c r="AB51" s="153"/>
      <c r="AC51" s="153"/>
      <c r="AD51" s="153"/>
      <c r="AE51" s="153" t="s">
        <v>123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9" t="s">
        <v>167</v>
      </c>
      <c r="D52" s="165"/>
      <c r="E52" s="171"/>
      <c r="F52" s="175"/>
      <c r="G52" s="175"/>
      <c r="H52" s="175"/>
      <c r="I52" s="175"/>
      <c r="J52" s="175"/>
      <c r="K52" s="175"/>
      <c r="L52" s="175"/>
      <c r="M52" s="175"/>
      <c r="N52" s="163"/>
      <c r="O52" s="163"/>
      <c r="P52" s="163"/>
      <c r="Q52" s="163"/>
      <c r="R52" s="163"/>
      <c r="S52" s="163"/>
      <c r="T52" s="164"/>
      <c r="U52" s="163"/>
      <c r="V52" s="175"/>
      <c r="W52" s="153"/>
      <c r="X52" s="153"/>
      <c r="Y52" s="153"/>
      <c r="Z52" s="153"/>
      <c r="AA52" s="153"/>
      <c r="AB52" s="153"/>
      <c r="AC52" s="153"/>
      <c r="AD52" s="153"/>
      <c r="AE52" s="153" t="s">
        <v>125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9" t="s">
        <v>172</v>
      </c>
      <c r="D53" s="165"/>
      <c r="E53" s="171">
        <v>0.29212500000000002</v>
      </c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75"/>
      <c r="W53" s="153"/>
      <c r="X53" s="153"/>
      <c r="Y53" s="153"/>
      <c r="Z53" s="153"/>
      <c r="AA53" s="153"/>
      <c r="AB53" s="153"/>
      <c r="AC53" s="153"/>
      <c r="AD53" s="153"/>
      <c r="AE53" s="153" t="s">
        <v>125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6</v>
      </c>
      <c r="B54" s="160" t="s">
        <v>173</v>
      </c>
      <c r="C54" s="198" t="s">
        <v>174</v>
      </c>
      <c r="D54" s="162" t="s">
        <v>175</v>
      </c>
      <c r="E54" s="170">
        <v>5.2779999999999997E-3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63">
        <v>1.0970899999999999</v>
      </c>
      <c r="O54" s="163">
        <f>ROUND(E54*N54,5)</f>
        <v>5.79E-3</v>
      </c>
      <c r="P54" s="163">
        <v>3.6309</v>
      </c>
      <c r="Q54" s="163">
        <f>ROUND(E54*P54,5)</f>
        <v>1.916E-2</v>
      </c>
      <c r="R54" s="163"/>
      <c r="S54" s="163"/>
      <c r="T54" s="164">
        <v>81.472070000000002</v>
      </c>
      <c r="U54" s="163">
        <f>ROUND(E54*T54,2)</f>
        <v>0.43</v>
      </c>
      <c r="V54" s="175" t="s">
        <v>427</v>
      </c>
      <c r="W54" s="153"/>
      <c r="X54" s="153"/>
      <c r="Y54" s="153"/>
      <c r="Z54" s="153"/>
      <c r="AA54" s="153"/>
      <c r="AB54" s="153"/>
      <c r="AC54" s="153"/>
      <c r="AD54" s="153"/>
      <c r="AE54" s="153" t="s">
        <v>176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9" t="s">
        <v>177</v>
      </c>
      <c r="D55" s="165"/>
      <c r="E55" s="171"/>
      <c r="F55" s="175"/>
      <c r="G55" s="175"/>
      <c r="H55" s="175"/>
      <c r="I55" s="175"/>
      <c r="J55" s="175"/>
      <c r="K55" s="175"/>
      <c r="L55" s="175"/>
      <c r="M55" s="175"/>
      <c r="N55" s="163"/>
      <c r="O55" s="163"/>
      <c r="P55" s="163"/>
      <c r="Q55" s="163"/>
      <c r="R55" s="163"/>
      <c r="S55" s="163"/>
      <c r="T55" s="164"/>
      <c r="U55" s="163"/>
      <c r="V55" s="175"/>
      <c r="W55" s="153"/>
      <c r="X55" s="153"/>
      <c r="Y55" s="153"/>
      <c r="Z55" s="153"/>
      <c r="AA55" s="153"/>
      <c r="AB55" s="153"/>
      <c r="AC55" s="153"/>
      <c r="AD55" s="153"/>
      <c r="AE55" s="153" t="s">
        <v>125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9" t="s">
        <v>178</v>
      </c>
      <c r="D56" s="165"/>
      <c r="E56" s="171"/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75"/>
      <c r="W56" s="153"/>
      <c r="X56" s="153"/>
      <c r="Y56" s="153"/>
      <c r="Z56" s="153"/>
      <c r="AA56" s="153"/>
      <c r="AB56" s="153"/>
      <c r="AC56" s="153"/>
      <c r="AD56" s="153"/>
      <c r="AE56" s="153" t="s">
        <v>125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199" t="s">
        <v>179</v>
      </c>
      <c r="D57" s="165"/>
      <c r="E57" s="171">
        <v>5.2779999999999997E-3</v>
      </c>
      <c r="F57" s="175"/>
      <c r="G57" s="175"/>
      <c r="H57" s="175"/>
      <c r="I57" s="175"/>
      <c r="J57" s="175"/>
      <c r="K57" s="175"/>
      <c r="L57" s="175"/>
      <c r="M57" s="175"/>
      <c r="N57" s="163"/>
      <c r="O57" s="163"/>
      <c r="P57" s="163"/>
      <c r="Q57" s="163"/>
      <c r="R57" s="163"/>
      <c r="S57" s="163"/>
      <c r="T57" s="164"/>
      <c r="U57" s="163"/>
      <c r="V57" s="175"/>
      <c r="W57" s="153"/>
      <c r="X57" s="153"/>
      <c r="Y57" s="153"/>
      <c r="Z57" s="153"/>
      <c r="AA57" s="153"/>
      <c r="AB57" s="153"/>
      <c r="AC57" s="153"/>
      <c r="AD57" s="153"/>
      <c r="AE57" s="153" t="s">
        <v>125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120</v>
      </c>
      <c r="B58" s="161" t="s">
        <v>63</v>
      </c>
      <c r="C58" s="200" t="s">
        <v>64</v>
      </c>
      <c r="D58" s="166"/>
      <c r="E58" s="172"/>
      <c r="F58" s="176"/>
      <c r="G58" s="176">
        <f>SUMIF(AE59:AE81,"&lt;&gt;NOR",G59:G81)</f>
        <v>0</v>
      </c>
      <c r="H58" s="176"/>
      <c r="I58" s="176">
        <f>SUM(I59:I81)</f>
        <v>0</v>
      </c>
      <c r="J58" s="176"/>
      <c r="K58" s="176">
        <f>SUM(K59:K81)</f>
        <v>0</v>
      </c>
      <c r="L58" s="176"/>
      <c r="M58" s="176">
        <f>SUM(M59:M81)</f>
        <v>0</v>
      </c>
      <c r="N58" s="167"/>
      <c r="O58" s="167">
        <f>SUM(O59:O81)</f>
        <v>1.02966</v>
      </c>
      <c r="P58" s="167"/>
      <c r="Q58" s="167">
        <f>SUM(Q59:Q81)</f>
        <v>0</v>
      </c>
      <c r="R58" s="167"/>
      <c r="S58" s="167"/>
      <c r="T58" s="168"/>
      <c r="U58" s="167">
        <f>SUM(U59:U81)</f>
        <v>75.37</v>
      </c>
      <c r="V58" s="176"/>
      <c r="AE58" t="s">
        <v>121</v>
      </c>
    </row>
    <row r="59" spans="1:60" ht="22.5" outlineLevel="1" x14ac:dyDescent="0.2">
      <c r="A59" s="154">
        <v>7</v>
      </c>
      <c r="B59" s="160" t="s">
        <v>180</v>
      </c>
      <c r="C59" s="198" t="s">
        <v>181</v>
      </c>
      <c r="D59" s="162" t="s">
        <v>182</v>
      </c>
      <c r="E59" s="170">
        <v>68.399999999999991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63">
        <v>1.243E-2</v>
      </c>
      <c r="O59" s="163">
        <f>ROUND(E59*N59,5)</f>
        <v>0.85021000000000002</v>
      </c>
      <c r="P59" s="163">
        <v>0</v>
      </c>
      <c r="Q59" s="163">
        <f>ROUND(E59*P59,5)</f>
        <v>0</v>
      </c>
      <c r="R59" s="163"/>
      <c r="S59" s="163"/>
      <c r="T59" s="164">
        <v>0.95</v>
      </c>
      <c r="U59" s="163">
        <f>ROUND(E59*T59,2)</f>
        <v>64.98</v>
      </c>
      <c r="V59" s="175" t="s">
        <v>427</v>
      </c>
      <c r="W59" s="153"/>
      <c r="X59" s="153"/>
      <c r="Y59" s="153"/>
      <c r="Z59" s="153"/>
      <c r="AA59" s="153"/>
      <c r="AB59" s="153"/>
      <c r="AC59" s="153"/>
      <c r="AD59" s="153"/>
      <c r="AE59" s="153" t="s">
        <v>123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9" t="s">
        <v>167</v>
      </c>
      <c r="D60" s="165"/>
      <c r="E60" s="171"/>
      <c r="F60" s="175"/>
      <c r="G60" s="175"/>
      <c r="H60" s="175"/>
      <c r="I60" s="175"/>
      <c r="J60" s="175"/>
      <c r="K60" s="175"/>
      <c r="L60" s="175"/>
      <c r="M60" s="175"/>
      <c r="N60" s="163"/>
      <c r="O60" s="163"/>
      <c r="P60" s="163"/>
      <c r="Q60" s="163"/>
      <c r="R60" s="163"/>
      <c r="S60" s="163"/>
      <c r="T60" s="164"/>
      <c r="U60" s="163"/>
      <c r="V60" s="175"/>
      <c r="W60" s="153"/>
      <c r="X60" s="153"/>
      <c r="Y60" s="153"/>
      <c r="Z60" s="153"/>
      <c r="AA60" s="153"/>
      <c r="AB60" s="153"/>
      <c r="AC60" s="153"/>
      <c r="AD60" s="153"/>
      <c r="AE60" s="153" t="s">
        <v>125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9" t="s">
        <v>183</v>
      </c>
      <c r="D61" s="165"/>
      <c r="E61" s="171">
        <v>36.58</v>
      </c>
      <c r="F61" s="175"/>
      <c r="G61" s="175"/>
      <c r="H61" s="175"/>
      <c r="I61" s="175"/>
      <c r="J61" s="175"/>
      <c r="K61" s="175"/>
      <c r="L61" s="175"/>
      <c r="M61" s="175"/>
      <c r="N61" s="163"/>
      <c r="O61" s="163"/>
      <c r="P61" s="163"/>
      <c r="Q61" s="163"/>
      <c r="R61" s="163"/>
      <c r="S61" s="163"/>
      <c r="T61" s="164"/>
      <c r="U61" s="163"/>
      <c r="V61" s="175"/>
      <c r="W61" s="153"/>
      <c r="X61" s="153"/>
      <c r="Y61" s="153"/>
      <c r="Z61" s="153"/>
      <c r="AA61" s="153"/>
      <c r="AB61" s="153"/>
      <c r="AC61" s="153"/>
      <c r="AD61" s="153"/>
      <c r="AE61" s="153" t="s">
        <v>125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201" t="s">
        <v>184</v>
      </c>
      <c r="D62" s="169"/>
      <c r="E62" s="173">
        <v>36.58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75"/>
      <c r="W62" s="153"/>
      <c r="X62" s="153"/>
      <c r="Y62" s="153"/>
      <c r="Z62" s="153"/>
      <c r="AA62" s="153"/>
      <c r="AB62" s="153"/>
      <c r="AC62" s="153"/>
      <c r="AD62" s="153"/>
      <c r="AE62" s="153" t="s">
        <v>125</v>
      </c>
      <c r="AF62" s="153">
        <v>1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199" t="s">
        <v>185</v>
      </c>
      <c r="D63" s="165"/>
      <c r="E63" s="171">
        <v>9.06</v>
      </c>
      <c r="F63" s="175"/>
      <c r="G63" s="175"/>
      <c r="H63" s="175"/>
      <c r="I63" s="175"/>
      <c r="J63" s="175"/>
      <c r="K63" s="175"/>
      <c r="L63" s="175"/>
      <c r="M63" s="175"/>
      <c r="N63" s="163"/>
      <c r="O63" s="163"/>
      <c r="P63" s="163"/>
      <c r="Q63" s="163"/>
      <c r="R63" s="163"/>
      <c r="S63" s="163"/>
      <c r="T63" s="164"/>
      <c r="U63" s="163"/>
      <c r="V63" s="175"/>
      <c r="W63" s="153"/>
      <c r="X63" s="153"/>
      <c r="Y63" s="153"/>
      <c r="Z63" s="153"/>
      <c r="AA63" s="153"/>
      <c r="AB63" s="153"/>
      <c r="AC63" s="153"/>
      <c r="AD63" s="153"/>
      <c r="AE63" s="153" t="s">
        <v>125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201" t="s">
        <v>184</v>
      </c>
      <c r="D64" s="169"/>
      <c r="E64" s="173">
        <v>9.06</v>
      </c>
      <c r="F64" s="175"/>
      <c r="G64" s="175"/>
      <c r="H64" s="175"/>
      <c r="I64" s="175"/>
      <c r="J64" s="175"/>
      <c r="K64" s="175"/>
      <c r="L64" s="175"/>
      <c r="M64" s="175"/>
      <c r="N64" s="163"/>
      <c r="O64" s="163"/>
      <c r="P64" s="163"/>
      <c r="Q64" s="163"/>
      <c r="R64" s="163"/>
      <c r="S64" s="163"/>
      <c r="T64" s="164"/>
      <c r="U64" s="163"/>
      <c r="V64" s="175"/>
      <c r="W64" s="153"/>
      <c r="X64" s="153"/>
      <c r="Y64" s="153"/>
      <c r="Z64" s="153"/>
      <c r="AA64" s="153"/>
      <c r="AB64" s="153"/>
      <c r="AC64" s="153"/>
      <c r="AD64" s="153"/>
      <c r="AE64" s="153" t="s">
        <v>125</v>
      </c>
      <c r="AF64" s="153">
        <v>1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0"/>
      <c r="C65" s="199" t="s">
        <v>186</v>
      </c>
      <c r="D65" s="165"/>
      <c r="E65" s="171">
        <v>15.52</v>
      </c>
      <c r="F65" s="175"/>
      <c r="G65" s="175"/>
      <c r="H65" s="175"/>
      <c r="I65" s="175"/>
      <c r="J65" s="175"/>
      <c r="K65" s="175"/>
      <c r="L65" s="175"/>
      <c r="M65" s="175"/>
      <c r="N65" s="163"/>
      <c r="O65" s="163"/>
      <c r="P65" s="163"/>
      <c r="Q65" s="163"/>
      <c r="R65" s="163"/>
      <c r="S65" s="163"/>
      <c r="T65" s="164"/>
      <c r="U65" s="163"/>
      <c r="V65" s="175"/>
      <c r="W65" s="153"/>
      <c r="X65" s="153"/>
      <c r="Y65" s="153"/>
      <c r="Z65" s="153"/>
      <c r="AA65" s="153"/>
      <c r="AB65" s="153"/>
      <c r="AC65" s="153"/>
      <c r="AD65" s="153"/>
      <c r="AE65" s="153" t="s">
        <v>125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201" t="s">
        <v>184</v>
      </c>
      <c r="D66" s="169"/>
      <c r="E66" s="173">
        <v>15.52</v>
      </c>
      <c r="F66" s="175"/>
      <c r="G66" s="175"/>
      <c r="H66" s="175"/>
      <c r="I66" s="175"/>
      <c r="J66" s="175"/>
      <c r="K66" s="175"/>
      <c r="L66" s="175"/>
      <c r="M66" s="175"/>
      <c r="N66" s="163"/>
      <c r="O66" s="163"/>
      <c r="P66" s="163"/>
      <c r="Q66" s="163"/>
      <c r="R66" s="163"/>
      <c r="S66" s="163"/>
      <c r="T66" s="164"/>
      <c r="U66" s="163"/>
      <c r="V66" s="175"/>
      <c r="W66" s="153"/>
      <c r="X66" s="153"/>
      <c r="Y66" s="153"/>
      <c r="Z66" s="153"/>
      <c r="AA66" s="153"/>
      <c r="AB66" s="153"/>
      <c r="AC66" s="153"/>
      <c r="AD66" s="153"/>
      <c r="AE66" s="153" t="s">
        <v>125</v>
      </c>
      <c r="AF66" s="153">
        <v>1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9" t="s">
        <v>187</v>
      </c>
      <c r="D67" s="165"/>
      <c r="E67" s="171">
        <v>7.24</v>
      </c>
      <c r="F67" s="175"/>
      <c r="G67" s="175"/>
      <c r="H67" s="175"/>
      <c r="I67" s="175"/>
      <c r="J67" s="175"/>
      <c r="K67" s="175"/>
      <c r="L67" s="175"/>
      <c r="M67" s="175"/>
      <c r="N67" s="163"/>
      <c r="O67" s="163"/>
      <c r="P67" s="163"/>
      <c r="Q67" s="163"/>
      <c r="R67" s="163"/>
      <c r="S67" s="163"/>
      <c r="T67" s="164"/>
      <c r="U67" s="163"/>
      <c r="V67" s="175"/>
      <c r="W67" s="153"/>
      <c r="X67" s="153"/>
      <c r="Y67" s="153"/>
      <c r="Z67" s="153"/>
      <c r="AA67" s="153"/>
      <c r="AB67" s="153"/>
      <c r="AC67" s="153"/>
      <c r="AD67" s="153"/>
      <c r="AE67" s="153" t="s">
        <v>125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201" t="s">
        <v>184</v>
      </c>
      <c r="D68" s="169"/>
      <c r="E68" s="173">
        <v>7.24</v>
      </c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75"/>
      <c r="W68" s="153"/>
      <c r="X68" s="153"/>
      <c r="Y68" s="153"/>
      <c r="Z68" s="153"/>
      <c r="AA68" s="153"/>
      <c r="AB68" s="153"/>
      <c r="AC68" s="153"/>
      <c r="AD68" s="153"/>
      <c r="AE68" s="153" t="s">
        <v>125</v>
      </c>
      <c r="AF68" s="153">
        <v>1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8</v>
      </c>
      <c r="B69" s="160" t="s">
        <v>188</v>
      </c>
      <c r="C69" s="198" t="s">
        <v>189</v>
      </c>
      <c r="D69" s="162" t="s">
        <v>182</v>
      </c>
      <c r="E69" s="170">
        <v>16.3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0.28000000000000003</v>
      </c>
      <c r="U69" s="163">
        <f>ROUND(E69*T69,2)</f>
        <v>4.5599999999999996</v>
      </c>
      <c r="V69" s="175" t="s">
        <v>427</v>
      </c>
      <c r="W69" s="153"/>
      <c r="X69" s="153"/>
      <c r="Y69" s="153"/>
      <c r="Z69" s="153"/>
      <c r="AA69" s="153"/>
      <c r="AB69" s="153"/>
      <c r="AC69" s="153"/>
      <c r="AD69" s="153"/>
      <c r="AE69" s="153" t="s">
        <v>123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9" t="s">
        <v>167</v>
      </c>
      <c r="D70" s="165"/>
      <c r="E70" s="171"/>
      <c r="F70" s="175"/>
      <c r="G70" s="175"/>
      <c r="H70" s="175"/>
      <c r="I70" s="175"/>
      <c r="J70" s="175"/>
      <c r="K70" s="175"/>
      <c r="L70" s="175"/>
      <c r="M70" s="175"/>
      <c r="N70" s="163"/>
      <c r="O70" s="163"/>
      <c r="P70" s="163"/>
      <c r="Q70" s="163"/>
      <c r="R70" s="163"/>
      <c r="S70" s="163"/>
      <c r="T70" s="164"/>
      <c r="U70" s="163"/>
      <c r="V70" s="175"/>
      <c r="W70" s="153"/>
      <c r="X70" s="153"/>
      <c r="Y70" s="153"/>
      <c r="Z70" s="153"/>
      <c r="AA70" s="153"/>
      <c r="AB70" s="153"/>
      <c r="AC70" s="153"/>
      <c r="AD70" s="153"/>
      <c r="AE70" s="153" t="s">
        <v>125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9" t="s">
        <v>190</v>
      </c>
      <c r="D71" s="165"/>
      <c r="E71" s="171">
        <v>9.06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75"/>
      <c r="W71" s="153"/>
      <c r="X71" s="153"/>
      <c r="Y71" s="153"/>
      <c r="Z71" s="153"/>
      <c r="AA71" s="153"/>
      <c r="AB71" s="153"/>
      <c r="AC71" s="153"/>
      <c r="AD71" s="153"/>
      <c r="AE71" s="153" t="s">
        <v>125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201" t="s">
        <v>184</v>
      </c>
      <c r="D72" s="169"/>
      <c r="E72" s="173">
        <v>9.06</v>
      </c>
      <c r="F72" s="175"/>
      <c r="G72" s="175"/>
      <c r="H72" s="175"/>
      <c r="I72" s="175"/>
      <c r="J72" s="175"/>
      <c r="K72" s="175"/>
      <c r="L72" s="175"/>
      <c r="M72" s="175"/>
      <c r="N72" s="163"/>
      <c r="O72" s="163"/>
      <c r="P72" s="163"/>
      <c r="Q72" s="163"/>
      <c r="R72" s="163"/>
      <c r="S72" s="163"/>
      <c r="T72" s="164"/>
      <c r="U72" s="163"/>
      <c r="V72" s="175"/>
      <c r="W72" s="153"/>
      <c r="X72" s="153"/>
      <c r="Y72" s="153"/>
      <c r="Z72" s="153"/>
      <c r="AA72" s="153"/>
      <c r="AB72" s="153"/>
      <c r="AC72" s="153"/>
      <c r="AD72" s="153"/>
      <c r="AE72" s="153" t="s">
        <v>125</v>
      </c>
      <c r="AF72" s="153">
        <v>1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199" t="s">
        <v>191</v>
      </c>
      <c r="D73" s="165"/>
      <c r="E73" s="171">
        <v>7.24</v>
      </c>
      <c r="F73" s="175"/>
      <c r="G73" s="175"/>
      <c r="H73" s="175"/>
      <c r="I73" s="175"/>
      <c r="J73" s="175"/>
      <c r="K73" s="175"/>
      <c r="L73" s="175"/>
      <c r="M73" s="175"/>
      <c r="N73" s="163"/>
      <c r="O73" s="163"/>
      <c r="P73" s="163"/>
      <c r="Q73" s="163"/>
      <c r="R73" s="163"/>
      <c r="S73" s="163"/>
      <c r="T73" s="164"/>
      <c r="U73" s="163"/>
      <c r="V73" s="175"/>
      <c r="W73" s="153"/>
      <c r="X73" s="153"/>
      <c r="Y73" s="153"/>
      <c r="Z73" s="153"/>
      <c r="AA73" s="153"/>
      <c r="AB73" s="153"/>
      <c r="AC73" s="153"/>
      <c r="AD73" s="153"/>
      <c r="AE73" s="153" t="s">
        <v>125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201" t="s">
        <v>184</v>
      </c>
      <c r="D74" s="169"/>
      <c r="E74" s="173">
        <v>7.24</v>
      </c>
      <c r="F74" s="175"/>
      <c r="G74" s="175"/>
      <c r="H74" s="175"/>
      <c r="I74" s="175"/>
      <c r="J74" s="175"/>
      <c r="K74" s="175"/>
      <c r="L74" s="175"/>
      <c r="M74" s="175"/>
      <c r="N74" s="163"/>
      <c r="O74" s="163"/>
      <c r="P74" s="163"/>
      <c r="Q74" s="163"/>
      <c r="R74" s="163"/>
      <c r="S74" s="163"/>
      <c r="T74" s="164"/>
      <c r="U74" s="163"/>
      <c r="V74" s="175"/>
      <c r="W74" s="153"/>
      <c r="X74" s="153"/>
      <c r="Y74" s="153"/>
      <c r="Z74" s="153"/>
      <c r="AA74" s="153"/>
      <c r="AB74" s="153"/>
      <c r="AC74" s="153"/>
      <c r="AD74" s="153"/>
      <c r="AE74" s="153" t="s">
        <v>125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>
        <v>9</v>
      </c>
      <c r="B75" s="160" t="s">
        <v>192</v>
      </c>
      <c r="C75" s="198" t="s">
        <v>193</v>
      </c>
      <c r="D75" s="162" t="s">
        <v>182</v>
      </c>
      <c r="E75" s="170">
        <v>6.1475999999999997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63">
        <v>2.9190000000000001E-2</v>
      </c>
      <c r="O75" s="163">
        <f>ROUND(E75*N75,5)</f>
        <v>0.17945</v>
      </c>
      <c r="P75" s="163">
        <v>0</v>
      </c>
      <c r="Q75" s="163">
        <f>ROUND(E75*P75,5)</f>
        <v>0</v>
      </c>
      <c r="R75" s="163"/>
      <c r="S75" s="163"/>
      <c r="T75" s="164">
        <v>0.94799999999999995</v>
      </c>
      <c r="U75" s="163">
        <f>ROUND(E75*T75,2)</f>
        <v>5.83</v>
      </c>
      <c r="V75" s="175" t="s">
        <v>427</v>
      </c>
      <c r="W75" s="153"/>
      <c r="X75" s="153"/>
      <c r="Y75" s="153"/>
      <c r="Z75" s="153"/>
      <c r="AA75" s="153"/>
      <c r="AB75" s="153"/>
      <c r="AC75" s="153"/>
      <c r="AD75" s="153"/>
      <c r="AE75" s="153" t="s">
        <v>123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9" t="s">
        <v>167</v>
      </c>
      <c r="D76" s="165"/>
      <c r="E76" s="171"/>
      <c r="F76" s="175"/>
      <c r="G76" s="175"/>
      <c r="H76" s="175"/>
      <c r="I76" s="175"/>
      <c r="J76" s="175"/>
      <c r="K76" s="175"/>
      <c r="L76" s="175"/>
      <c r="M76" s="175"/>
      <c r="N76" s="163"/>
      <c r="O76" s="163"/>
      <c r="P76" s="163"/>
      <c r="Q76" s="163"/>
      <c r="R76" s="163"/>
      <c r="S76" s="163"/>
      <c r="T76" s="164"/>
      <c r="U76" s="163"/>
      <c r="V76" s="175"/>
      <c r="W76" s="153"/>
      <c r="X76" s="153"/>
      <c r="Y76" s="153"/>
      <c r="Z76" s="153"/>
      <c r="AA76" s="153"/>
      <c r="AB76" s="153"/>
      <c r="AC76" s="153"/>
      <c r="AD76" s="153"/>
      <c r="AE76" s="153" t="s">
        <v>125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9" t="s">
        <v>194</v>
      </c>
      <c r="D77" s="165"/>
      <c r="E77" s="171"/>
      <c r="F77" s="175"/>
      <c r="G77" s="175"/>
      <c r="H77" s="175"/>
      <c r="I77" s="175"/>
      <c r="J77" s="175"/>
      <c r="K77" s="175"/>
      <c r="L77" s="175"/>
      <c r="M77" s="175"/>
      <c r="N77" s="163"/>
      <c r="O77" s="163"/>
      <c r="P77" s="163"/>
      <c r="Q77" s="163"/>
      <c r="R77" s="163"/>
      <c r="S77" s="163"/>
      <c r="T77" s="164"/>
      <c r="U77" s="163"/>
      <c r="V77" s="175"/>
      <c r="W77" s="153"/>
      <c r="X77" s="153"/>
      <c r="Y77" s="153"/>
      <c r="Z77" s="153"/>
      <c r="AA77" s="153"/>
      <c r="AB77" s="153"/>
      <c r="AC77" s="153"/>
      <c r="AD77" s="153"/>
      <c r="AE77" s="153" t="s">
        <v>125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9" t="s">
        <v>195</v>
      </c>
      <c r="D78" s="165"/>
      <c r="E78" s="171"/>
      <c r="F78" s="175"/>
      <c r="G78" s="175"/>
      <c r="H78" s="175"/>
      <c r="I78" s="175"/>
      <c r="J78" s="175"/>
      <c r="K78" s="175"/>
      <c r="L78" s="175"/>
      <c r="M78" s="175"/>
      <c r="N78" s="163"/>
      <c r="O78" s="163"/>
      <c r="P78" s="163"/>
      <c r="Q78" s="163"/>
      <c r="R78" s="163"/>
      <c r="S78" s="163"/>
      <c r="T78" s="164"/>
      <c r="U78" s="163"/>
      <c r="V78" s="175"/>
      <c r="W78" s="153"/>
      <c r="X78" s="153"/>
      <c r="Y78" s="153"/>
      <c r="Z78" s="153"/>
      <c r="AA78" s="153"/>
      <c r="AB78" s="153"/>
      <c r="AC78" s="153"/>
      <c r="AD78" s="153"/>
      <c r="AE78" s="153" t="s">
        <v>125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0"/>
      <c r="C79" s="199" t="s">
        <v>196</v>
      </c>
      <c r="D79" s="165"/>
      <c r="E79" s="171"/>
      <c r="F79" s="175"/>
      <c r="G79" s="175"/>
      <c r="H79" s="175"/>
      <c r="I79" s="175"/>
      <c r="J79" s="175"/>
      <c r="K79" s="175"/>
      <c r="L79" s="175"/>
      <c r="M79" s="175"/>
      <c r="N79" s="163"/>
      <c r="O79" s="163"/>
      <c r="P79" s="163"/>
      <c r="Q79" s="163"/>
      <c r="R79" s="163"/>
      <c r="S79" s="163"/>
      <c r="T79" s="164"/>
      <c r="U79" s="163"/>
      <c r="V79" s="175"/>
      <c r="W79" s="153"/>
      <c r="X79" s="153"/>
      <c r="Y79" s="153"/>
      <c r="Z79" s="153"/>
      <c r="AA79" s="153"/>
      <c r="AB79" s="153"/>
      <c r="AC79" s="153"/>
      <c r="AD79" s="153"/>
      <c r="AE79" s="153" t="s">
        <v>125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9" t="s">
        <v>197</v>
      </c>
      <c r="D80" s="165"/>
      <c r="E80" s="171"/>
      <c r="F80" s="175"/>
      <c r="G80" s="175"/>
      <c r="H80" s="175"/>
      <c r="I80" s="175"/>
      <c r="J80" s="175"/>
      <c r="K80" s="175"/>
      <c r="L80" s="175"/>
      <c r="M80" s="175"/>
      <c r="N80" s="163"/>
      <c r="O80" s="163"/>
      <c r="P80" s="163"/>
      <c r="Q80" s="163"/>
      <c r="R80" s="163"/>
      <c r="S80" s="163"/>
      <c r="T80" s="164"/>
      <c r="U80" s="163"/>
      <c r="V80" s="175"/>
      <c r="W80" s="153"/>
      <c r="X80" s="153"/>
      <c r="Y80" s="153"/>
      <c r="Z80" s="153"/>
      <c r="AA80" s="153"/>
      <c r="AB80" s="153"/>
      <c r="AC80" s="153"/>
      <c r="AD80" s="153"/>
      <c r="AE80" s="153" t="s">
        <v>125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9" t="s">
        <v>198</v>
      </c>
      <c r="D81" s="165"/>
      <c r="E81" s="171">
        <v>6.1475999999999997</v>
      </c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75"/>
      <c r="W81" s="153"/>
      <c r="X81" s="153"/>
      <c r="Y81" s="153"/>
      <c r="Z81" s="153"/>
      <c r="AA81" s="153"/>
      <c r="AB81" s="153"/>
      <c r="AC81" s="153"/>
      <c r="AD81" s="153"/>
      <c r="AE81" s="153" t="s">
        <v>125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55" t="s">
        <v>120</v>
      </c>
      <c r="B82" s="161" t="s">
        <v>65</v>
      </c>
      <c r="C82" s="200" t="s">
        <v>66</v>
      </c>
      <c r="D82" s="166"/>
      <c r="E82" s="172"/>
      <c r="F82" s="176"/>
      <c r="G82" s="176">
        <f>SUMIF(AE83:AE92,"&lt;&gt;NOR",G83:G92)</f>
        <v>0</v>
      </c>
      <c r="H82" s="176"/>
      <c r="I82" s="176">
        <f>SUM(I83:I92)</f>
        <v>0</v>
      </c>
      <c r="J82" s="176"/>
      <c r="K82" s="176">
        <f>SUM(K83:K92)</f>
        <v>0</v>
      </c>
      <c r="L82" s="176"/>
      <c r="M82" s="176">
        <f>SUM(M83:M92)</f>
        <v>0</v>
      </c>
      <c r="N82" s="167"/>
      <c r="O82" s="167">
        <f>SUM(O83:O92)</f>
        <v>0.40359999999999996</v>
      </c>
      <c r="P82" s="167"/>
      <c r="Q82" s="167">
        <f>SUM(Q83:Q92)</f>
        <v>0</v>
      </c>
      <c r="R82" s="167"/>
      <c r="S82" s="167"/>
      <c r="T82" s="168"/>
      <c r="U82" s="167">
        <f>SUM(U83:U92)</f>
        <v>6.7700000000000005</v>
      </c>
      <c r="V82" s="176"/>
      <c r="AE82" t="s">
        <v>121</v>
      </c>
    </row>
    <row r="83" spans="1:60" ht="22.5" outlineLevel="1" x14ac:dyDescent="0.2">
      <c r="A83" s="154">
        <v>10</v>
      </c>
      <c r="B83" s="160" t="s">
        <v>199</v>
      </c>
      <c r="C83" s="198" t="s">
        <v>200</v>
      </c>
      <c r="D83" s="162" t="s">
        <v>182</v>
      </c>
      <c r="E83" s="170">
        <v>2.0499999999999998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63">
        <v>2.7310000000000001E-2</v>
      </c>
      <c r="O83" s="163">
        <f>ROUND(E83*N83,5)</f>
        <v>5.5989999999999998E-2</v>
      </c>
      <c r="P83" s="163">
        <v>0</v>
      </c>
      <c r="Q83" s="163">
        <f>ROUND(E83*P83,5)</f>
        <v>0</v>
      </c>
      <c r="R83" s="163"/>
      <c r="S83" s="163"/>
      <c r="T83" s="164">
        <v>0.79</v>
      </c>
      <c r="U83" s="163">
        <f>ROUND(E83*T83,2)</f>
        <v>1.62</v>
      </c>
      <c r="V83" s="175" t="s">
        <v>427</v>
      </c>
      <c r="W83" s="153"/>
      <c r="X83" s="153"/>
      <c r="Y83" s="153"/>
      <c r="Z83" s="153"/>
      <c r="AA83" s="153"/>
      <c r="AB83" s="153"/>
      <c r="AC83" s="153"/>
      <c r="AD83" s="153"/>
      <c r="AE83" s="153" t="s">
        <v>123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9" t="s">
        <v>201</v>
      </c>
      <c r="D84" s="165"/>
      <c r="E84" s="171"/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75"/>
      <c r="W84" s="153"/>
      <c r="X84" s="153"/>
      <c r="Y84" s="153"/>
      <c r="Z84" s="153"/>
      <c r="AA84" s="153"/>
      <c r="AB84" s="153"/>
      <c r="AC84" s="153"/>
      <c r="AD84" s="153"/>
      <c r="AE84" s="153" t="s">
        <v>125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199" t="s">
        <v>202</v>
      </c>
      <c r="D85" s="165"/>
      <c r="E85" s="171"/>
      <c r="F85" s="175"/>
      <c r="G85" s="175"/>
      <c r="H85" s="175"/>
      <c r="I85" s="175"/>
      <c r="J85" s="175"/>
      <c r="K85" s="175"/>
      <c r="L85" s="175"/>
      <c r="M85" s="175"/>
      <c r="N85" s="163"/>
      <c r="O85" s="163"/>
      <c r="P85" s="163"/>
      <c r="Q85" s="163"/>
      <c r="R85" s="163"/>
      <c r="S85" s="163"/>
      <c r="T85" s="164"/>
      <c r="U85" s="163"/>
      <c r="V85" s="175"/>
      <c r="W85" s="153"/>
      <c r="X85" s="153"/>
      <c r="Y85" s="153"/>
      <c r="Z85" s="153"/>
      <c r="AA85" s="153"/>
      <c r="AB85" s="153"/>
      <c r="AC85" s="153"/>
      <c r="AD85" s="153"/>
      <c r="AE85" s="153" t="s">
        <v>125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199" t="s">
        <v>203</v>
      </c>
      <c r="D86" s="165"/>
      <c r="E86" s="171">
        <v>2.0499999999999998</v>
      </c>
      <c r="F86" s="175"/>
      <c r="G86" s="175"/>
      <c r="H86" s="175"/>
      <c r="I86" s="175"/>
      <c r="J86" s="175"/>
      <c r="K86" s="175"/>
      <c r="L86" s="175"/>
      <c r="M86" s="175"/>
      <c r="N86" s="163"/>
      <c r="O86" s="163"/>
      <c r="P86" s="163"/>
      <c r="Q86" s="163"/>
      <c r="R86" s="163"/>
      <c r="S86" s="163"/>
      <c r="T86" s="164"/>
      <c r="U86" s="163"/>
      <c r="V86" s="175"/>
      <c r="W86" s="153"/>
      <c r="X86" s="153"/>
      <c r="Y86" s="153"/>
      <c r="Z86" s="153"/>
      <c r="AA86" s="153"/>
      <c r="AB86" s="153"/>
      <c r="AC86" s="153"/>
      <c r="AD86" s="153"/>
      <c r="AE86" s="153" t="s">
        <v>125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201" t="s">
        <v>184</v>
      </c>
      <c r="D87" s="169"/>
      <c r="E87" s="173">
        <v>2.0499999999999998</v>
      </c>
      <c r="F87" s="175"/>
      <c r="G87" s="175"/>
      <c r="H87" s="175"/>
      <c r="I87" s="175"/>
      <c r="J87" s="175"/>
      <c r="K87" s="175"/>
      <c r="L87" s="175"/>
      <c r="M87" s="175"/>
      <c r="N87" s="163"/>
      <c r="O87" s="163"/>
      <c r="P87" s="163"/>
      <c r="Q87" s="163"/>
      <c r="R87" s="163"/>
      <c r="S87" s="163"/>
      <c r="T87" s="164"/>
      <c r="U87" s="163"/>
      <c r="V87" s="175"/>
      <c r="W87" s="153"/>
      <c r="X87" s="153"/>
      <c r="Y87" s="153"/>
      <c r="Z87" s="153"/>
      <c r="AA87" s="153"/>
      <c r="AB87" s="153"/>
      <c r="AC87" s="153"/>
      <c r="AD87" s="153"/>
      <c r="AE87" s="153" t="s">
        <v>125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11</v>
      </c>
      <c r="B88" s="160" t="s">
        <v>204</v>
      </c>
      <c r="C88" s="198" t="s">
        <v>205</v>
      </c>
      <c r="D88" s="162" t="s">
        <v>182</v>
      </c>
      <c r="E88" s="170">
        <v>7.56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3">
        <v>4.598E-2</v>
      </c>
      <c r="O88" s="163">
        <f>ROUND(E88*N88,5)</f>
        <v>0.34760999999999997</v>
      </c>
      <c r="P88" s="163">
        <v>0</v>
      </c>
      <c r="Q88" s="163">
        <f>ROUND(E88*P88,5)</f>
        <v>0</v>
      </c>
      <c r="R88" s="163"/>
      <c r="S88" s="163"/>
      <c r="T88" s="164">
        <v>0.68105000000000004</v>
      </c>
      <c r="U88" s="163">
        <f>ROUND(E88*T88,2)</f>
        <v>5.15</v>
      </c>
      <c r="V88" s="175" t="s">
        <v>427</v>
      </c>
      <c r="W88" s="153"/>
      <c r="X88" s="153"/>
      <c r="Y88" s="153"/>
      <c r="Z88" s="153"/>
      <c r="AA88" s="153"/>
      <c r="AB88" s="153"/>
      <c r="AC88" s="153"/>
      <c r="AD88" s="153"/>
      <c r="AE88" s="153" t="s">
        <v>176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9" t="s">
        <v>206</v>
      </c>
      <c r="D89" s="165"/>
      <c r="E89" s="171"/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75"/>
      <c r="W89" s="153"/>
      <c r="X89" s="153"/>
      <c r="Y89" s="153"/>
      <c r="Z89" s="153"/>
      <c r="AA89" s="153"/>
      <c r="AB89" s="153"/>
      <c r="AC89" s="153"/>
      <c r="AD89" s="153"/>
      <c r="AE89" s="153" t="s">
        <v>125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199" t="s">
        <v>202</v>
      </c>
      <c r="D90" s="165"/>
      <c r="E90" s="171"/>
      <c r="F90" s="175"/>
      <c r="G90" s="175"/>
      <c r="H90" s="175"/>
      <c r="I90" s="175"/>
      <c r="J90" s="175"/>
      <c r="K90" s="175"/>
      <c r="L90" s="175"/>
      <c r="M90" s="175"/>
      <c r="N90" s="163"/>
      <c r="O90" s="163"/>
      <c r="P90" s="163"/>
      <c r="Q90" s="163"/>
      <c r="R90" s="163"/>
      <c r="S90" s="163"/>
      <c r="T90" s="164"/>
      <c r="U90" s="163"/>
      <c r="V90" s="175"/>
      <c r="W90" s="153"/>
      <c r="X90" s="153"/>
      <c r="Y90" s="153"/>
      <c r="Z90" s="153"/>
      <c r="AA90" s="153"/>
      <c r="AB90" s="153"/>
      <c r="AC90" s="153"/>
      <c r="AD90" s="153"/>
      <c r="AE90" s="153" t="s">
        <v>125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9" t="s">
        <v>207</v>
      </c>
      <c r="D91" s="165"/>
      <c r="E91" s="171">
        <v>7.56</v>
      </c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75"/>
      <c r="W91" s="153"/>
      <c r="X91" s="153"/>
      <c r="Y91" s="153"/>
      <c r="Z91" s="153"/>
      <c r="AA91" s="153"/>
      <c r="AB91" s="153"/>
      <c r="AC91" s="153"/>
      <c r="AD91" s="153"/>
      <c r="AE91" s="153" t="s">
        <v>125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0"/>
      <c r="C92" s="201" t="s">
        <v>184</v>
      </c>
      <c r="D92" s="169"/>
      <c r="E92" s="173">
        <v>7.56</v>
      </c>
      <c r="F92" s="175"/>
      <c r="G92" s="175"/>
      <c r="H92" s="175"/>
      <c r="I92" s="175"/>
      <c r="J92" s="175"/>
      <c r="K92" s="175"/>
      <c r="L92" s="175"/>
      <c r="M92" s="175"/>
      <c r="N92" s="163"/>
      <c r="O92" s="163"/>
      <c r="P92" s="163"/>
      <c r="Q92" s="163"/>
      <c r="R92" s="163"/>
      <c r="S92" s="163"/>
      <c r="T92" s="164"/>
      <c r="U92" s="163"/>
      <c r="V92" s="175"/>
      <c r="W92" s="153"/>
      <c r="X92" s="153"/>
      <c r="Y92" s="153"/>
      <c r="Z92" s="153"/>
      <c r="AA92" s="153"/>
      <c r="AB92" s="153"/>
      <c r="AC92" s="153"/>
      <c r="AD92" s="153"/>
      <c r="AE92" s="153" t="s">
        <v>125</v>
      </c>
      <c r="AF92" s="153">
        <v>1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55" t="s">
        <v>120</v>
      </c>
      <c r="B93" s="161" t="s">
        <v>67</v>
      </c>
      <c r="C93" s="200" t="s">
        <v>68</v>
      </c>
      <c r="D93" s="166"/>
      <c r="E93" s="172"/>
      <c r="F93" s="176"/>
      <c r="G93" s="176">
        <f>SUMIF(AE94:AE111,"&lt;&gt;NOR",G94:G111)</f>
        <v>0</v>
      </c>
      <c r="H93" s="176"/>
      <c r="I93" s="176">
        <f>SUM(I94:I111)</f>
        <v>0</v>
      </c>
      <c r="J93" s="176"/>
      <c r="K93" s="176">
        <f>SUM(K94:K111)</f>
        <v>0</v>
      </c>
      <c r="L93" s="176"/>
      <c r="M93" s="176">
        <f>SUM(M94:M111)</f>
        <v>0</v>
      </c>
      <c r="N93" s="167"/>
      <c r="O93" s="167">
        <f>SUM(O94:O111)</f>
        <v>0.76861999999999997</v>
      </c>
      <c r="P93" s="167"/>
      <c r="Q93" s="167">
        <f>SUM(Q94:Q111)</f>
        <v>0</v>
      </c>
      <c r="R93" s="167"/>
      <c r="S93" s="167"/>
      <c r="T93" s="168"/>
      <c r="U93" s="167">
        <f>SUM(U94:U111)</f>
        <v>19.579999999999998</v>
      </c>
      <c r="V93" s="176"/>
      <c r="AE93" t="s">
        <v>121</v>
      </c>
    </row>
    <row r="94" spans="1:60" outlineLevel="1" x14ac:dyDescent="0.2">
      <c r="A94" s="154">
        <v>12</v>
      </c>
      <c r="B94" s="160" t="s">
        <v>208</v>
      </c>
      <c r="C94" s="198" t="s">
        <v>209</v>
      </c>
      <c r="D94" s="162" t="s">
        <v>182</v>
      </c>
      <c r="E94" s="170">
        <v>29.826000000000001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63">
        <v>2.0000000000000002E-5</v>
      </c>
      <c r="O94" s="163">
        <f>ROUND(E94*N94,5)</f>
        <v>5.9999999999999995E-4</v>
      </c>
      <c r="P94" s="163">
        <v>0</v>
      </c>
      <c r="Q94" s="163">
        <f>ROUND(E94*P94,5)</f>
        <v>0</v>
      </c>
      <c r="R94" s="163"/>
      <c r="S94" s="163"/>
      <c r="T94" s="164">
        <v>0.11</v>
      </c>
      <c r="U94" s="163">
        <f>ROUND(E94*T94,2)</f>
        <v>3.28</v>
      </c>
      <c r="V94" s="175" t="s">
        <v>427</v>
      </c>
      <c r="W94" s="153"/>
      <c r="X94" s="153"/>
      <c r="Y94" s="153"/>
      <c r="Z94" s="153"/>
      <c r="AA94" s="153"/>
      <c r="AB94" s="153"/>
      <c r="AC94" s="153"/>
      <c r="AD94" s="153"/>
      <c r="AE94" s="153" t="s">
        <v>123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9" t="s">
        <v>210</v>
      </c>
      <c r="D95" s="165"/>
      <c r="E95" s="171"/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75"/>
      <c r="W95" s="153"/>
      <c r="X95" s="153"/>
      <c r="Y95" s="153"/>
      <c r="Z95" s="153"/>
      <c r="AA95" s="153"/>
      <c r="AB95" s="153"/>
      <c r="AC95" s="153"/>
      <c r="AD95" s="153"/>
      <c r="AE95" s="153" t="s">
        <v>125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199" t="s">
        <v>211</v>
      </c>
      <c r="D96" s="165"/>
      <c r="E96" s="171"/>
      <c r="F96" s="175"/>
      <c r="G96" s="175"/>
      <c r="H96" s="175"/>
      <c r="I96" s="175"/>
      <c r="J96" s="175"/>
      <c r="K96" s="175"/>
      <c r="L96" s="175"/>
      <c r="M96" s="175"/>
      <c r="N96" s="163"/>
      <c r="O96" s="163"/>
      <c r="P96" s="163"/>
      <c r="Q96" s="163"/>
      <c r="R96" s="163"/>
      <c r="S96" s="163"/>
      <c r="T96" s="164"/>
      <c r="U96" s="163"/>
      <c r="V96" s="175"/>
      <c r="W96" s="153"/>
      <c r="X96" s="153"/>
      <c r="Y96" s="153"/>
      <c r="Z96" s="153"/>
      <c r="AA96" s="153"/>
      <c r="AB96" s="153"/>
      <c r="AC96" s="153"/>
      <c r="AD96" s="153"/>
      <c r="AE96" s="153" t="s">
        <v>125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9" t="s">
        <v>212</v>
      </c>
      <c r="D97" s="165"/>
      <c r="E97" s="171">
        <v>31.925999999999998</v>
      </c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75"/>
      <c r="W97" s="153"/>
      <c r="X97" s="153"/>
      <c r="Y97" s="153"/>
      <c r="Z97" s="153"/>
      <c r="AA97" s="153"/>
      <c r="AB97" s="153"/>
      <c r="AC97" s="153"/>
      <c r="AD97" s="153"/>
      <c r="AE97" s="153" t="s">
        <v>125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199" t="s">
        <v>213</v>
      </c>
      <c r="D98" s="165"/>
      <c r="E98" s="171">
        <v>-2.1</v>
      </c>
      <c r="F98" s="175"/>
      <c r="G98" s="175"/>
      <c r="H98" s="175"/>
      <c r="I98" s="175"/>
      <c r="J98" s="175"/>
      <c r="K98" s="175"/>
      <c r="L98" s="175"/>
      <c r="M98" s="175"/>
      <c r="N98" s="163"/>
      <c r="O98" s="163"/>
      <c r="P98" s="163"/>
      <c r="Q98" s="163"/>
      <c r="R98" s="163"/>
      <c r="S98" s="163"/>
      <c r="T98" s="164"/>
      <c r="U98" s="163"/>
      <c r="V98" s="175"/>
      <c r="W98" s="153"/>
      <c r="X98" s="153"/>
      <c r="Y98" s="153"/>
      <c r="Z98" s="153"/>
      <c r="AA98" s="153"/>
      <c r="AB98" s="153"/>
      <c r="AC98" s="153"/>
      <c r="AD98" s="153"/>
      <c r="AE98" s="153" t="s">
        <v>125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201" t="s">
        <v>184</v>
      </c>
      <c r="D99" s="169"/>
      <c r="E99" s="173">
        <v>29.826000000000001</v>
      </c>
      <c r="F99" s="175"/>
      <c r="G99" s="175"/>
      <c r="H99" s="175"/>
      <c r="I99" s="175"/>
      <c r="J99" s="175"/>
      <c r="K99" s="175"/>
      <c r="L99" s="175"/>
      <c r="M99" s="175"/>
      <c r="N99" s="163"/>
      <c r="O99" s="163"/>
      <c r="P99" s="163"/>
      <c r="Q99" s="163"/>
      <c r="R99" s="163"/>
      <c r="S99" s="163"/>
      <c r="T99" s="164"/>
      <c r="U99" s="163"/>
      <c r="V99" s="175"/>
      <c r="W99" s="153"/>
      <c r="X99" s="153"/>
      <c r="Y99" s="153"/>
      <c r="Z99" s="153"/>
      <c r="AA99" s="153"/>
      <c r="AB99" s="153"/>
      <c r="AC99" s="153"/>
      <c r="AD99" s="153"/>
      <c r="AE99" s="153" t="s">
        <v>125</v>
      </c>
      <c r="AF99" s="153">
        <v>1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2.5" outlineLevel="1" x14ac:dyDescent="0.2">
      <c r="A100" s="154">
        <v>13</v>
      </c>
      <c r="B100" s="160" t="s">
        <v>214</v>
      </c>
      <c r="C100" s="198" t="s">
        <v>215</v>
      </c>
      <c r="D100" s="162" t="s">
        <v>182</v>
      </c>
      <c r="E100" s="170">
        <v>29.826000000000001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63">
        <v>2.5250000000000002E-2</v>
      </c>
      <c r="O100" s="163">
        <f>ROUND(E100*N100,5)</f>
        <v>0.75310999999999995</v>
      </c>
      <c r="P100" s="163">
        <v>0</v>
      </c>
      <c r="Q100" s="163">
        <f>ROUND(E100*P100,5)</f>
        <v>0</v>
      </c>
      <c r="R100" s="163"/>
      <c r="S100" s="163"/>
      <c r="T100" s="164">
        <v>0.31659999999999999</v>
      </c>
      <c r="U100" s="163">
        <f>ROUND(E100*T100,2)</f>
        <v>9.44</v>
      </c>
      <c r="V100" s="175" t="s">
        <v>427</v>
      </c>
      <c r="W100" s="153"/>
      <c r="X100" s="153"/>
      <c r="Y100" s="153"/>
      <c r="Z100" s="153"/>
      <c r="AA100" s="153"/>
      <c r="AB100" s="153"/>
      <c r="AC100" s="153"/>
      <c r="AD100" s="153"/>
      <c r="AE100" s="153" t="s">
        <v>123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9" t="s">
        <v>210</v>
      </c>
      <c r="D101" s="165"/>
      <c r="E101" s="171"/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75"/>
      <c r="W101" s="153"/>
      <c r="X101" s="153"/>
      <c r="Y101" s="153"/>
      <c r="Z101" s="153"/>
      <c r="AA101" s="153"/>
      <c r="AB101" s="153"/>
      <c r="AC101" s="153"/>
      <c r="AD101" s="153"/>
      <c r="AE101" s="153" t="s">
        <v>125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9" t="s">
        <v>211</v>
      </c>
      <c r="D102" s="165"/>
      <c r="E102" s="171"/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75"/>
      <c r="W102" s="153"/>
      <c r="X102" s="153"/>
      <c r="Y102" s="153"/>
      <c r="Z102" s="153"/>
      <c r="AA102" s="153"/>
      <c r="AB102" s="153"/>
      <c r="AC102" s="153"/>
      <c r="AD102" s="153"/>
      <c r="AE102" s="153" t="s">
        <v>125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199" t="s">
        <v>212</v>
      </c>
      <c r="D103" s="165"/>
      <c r="E103" s="171">
        <v>31.925999999999998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75"/>
      <c r="W103" s="153"/>
      <c r="X103" s="153"/>
      <c r="Y103" s="153"/>
      <c r="Z103" s="153"/>
      <c r="AA103" s="153"/>
      <c r="AB103" s="153"/>
      <c r="AC103" s="153"/>
      <c r="AD103" s="153"/>
      <c r="AE103" s="153" t="s">
        <v>125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199" t="s">
        <v>213</v>
      </c>
      <c r="D104" s="165"/>
      <c r="E104" s="171">
        <v>-2.1</v>
      </c>
      <c r="F104" s="175"/>
      <c r="G104" s="175"/>
      <c r="H104" s="175"/>
      <c r="I104" s="175"/>
      <c r="J104" s="175"/>
      <c r="K104" s="175"/>
      <c r="L104" s="175"/>
      <c r="M104" s="175"/>
      <c r="N104" s="163"/>
      <c r="O104" s="163"/>
      <c r="P104" s="163"/>
      <c r="Q104" s="163"/>
      <c r="R104" s="163"/>
      <c r="S104" s="163"/>
      <c r="T104" s="164"/>
      <c r="U104" s="163"/>
      <c r="V104" s="175"/>
      <c r="W104" s="153"/>
      <c r="X104" s="153"/>
      <c r="Y104" s="153"/>
      <c r="Z104" s="153"/>
      <c r="AA104" s="153"/>
      <c r="AB104" s="153"/>
      <c r="AC104" s="153"/>
      <c r="AD104" s="153"/>
      <c r="AE104" s="153" t="s">
        <v>125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201" t="s">
        <v>184</v>
      </c>
      <c r="D105" s="169"/>
      <c r="E105" s="173">
        <v>29.826000000000001</v>
      </c>
      <c r="F105" s="175"/>
      <c r="G105" s="175"/>
      <c r="H105" s="175"/>
      <c r="I105" s="175"/>
      <c r="J105" s="175"/>
      <c r="K105" s="175"/>
      <c r="L105" s="175"/>
      <c r="M105" s="175"/>
      <c r="N105" s="163"/>
      <c r="O105" s="163"/>
      <c r="P105" s="163"/>
      <c r="Q105" s="163"/>
      <c r="R105" s="163"/>
      <c r="S105" s="163"/>
      <c r="T105" s="164"/>
      <c r="U105" s="163"/>
      <c r="V105" s="175"/>
      <c r="W105" s="153"/>
      <c r="X105" s="153"/>
      <c r="Y105" s="153"/>
      <c r="Z105" s="153"/>
      <c r="AA105" s="153"/>
      <c r="AB105" s="153"/>
      <c r="AC105" s="153"/>
      <c r="AD105" s="153"/>
      <c r="AE105" s="153" t="s">
        <v>125</v>
      </c>
      <c r="AF105" s="153">
        <v>1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14</v>
      </c>
      <c r="B106" s="160" t="s">
        <v>216</v>
      </c>
      <c r="C106" s="198" t="s">
        <v>217</v>
      </c>
      <c r="D106" s="162" t="s">
        <v>182</v>
      </c>
      <c r="E106" s="170">
        <v>29.826000000000001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63">
        <v>5.0000000000000001E-4</v>
      </c>
      <c r="O106" s="163">
        <f>ROUND(E106*N106,5)</f>
        <v>1.491E-2</v>
      </c>
      <c r="P106" s="163">
        <v>0</v>
      </c>
      <c r="Q106" s="163">
        <f>ROUND(E106*P106,5)</f>
        <v>0</v>
      </c>
      <c r="R106" s="163"/>
      <c r="S106" s="163"/>
      <c r="T106" s="164">
        <v>0.23</v>
      </c>
      <c r="U106" s="163">
        <f>ROUND(E106*T106,2)</f>
        <v>6.86</v>
      </c>
      <c r="V106" s="175" t="s">
        <v>427</v>
      </c>
      <c r="W106" s="153"/>
      <c r="X106" s="153"/>
      <c r="Y106" s="153"/>
      <c r="Z106" s="153"/>
      <c r="AA106" s="153"/>
      <c r="AB106" s="153"/>
      <c r="AC106" s="153"/>
      <c r="AD106" s="153"/>
      <c r="AE106" s="153" t="s">
        <v>123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9" t="s">
        <v>210</v>
      </c>
      <c r="D107" s="165"/>
      <c r="E107" s="171"/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75"/>
      <c r="W107" s="153"/>
      <c r="X107" s="153"/>
      <c r="Y107" s="153"/>
      <c r="Z107" s="153"/>
      <c r="AA107" s="153"/>
      <c r="AB107" s="153"/>
      <c r="AC107" s="153"/>
      <c r="AD107" s="153"/>
      <c r="AE107" s="153" t="s">
        <v>125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199" t="s">
        <v>211</v>
      </c>
      <c r="D108" s="165"/>
      <c r="E108" s="171"/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75"/>
      <c r="W108" s="153"/>
      <c r="X108" s="153"/>
      <c r="Y108" s="153"/>
      <c r="Z108" s="153"/>
      <c r="AA108" s="153"/>
      <c r="AB108" s="153"/>
      <c r="AC108" s="153"/>
      <c r="AD108" s="153"/>
      <c r="AE108" s="153" t="s">
        <v>125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9" t="s">
        <v>212</v>
      </c>
      <c r="D109" s="165"/>
      <c r="E109" s="171">
        <v>31.925999999999998</v>
      </c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75"/>
      <c r="W109" s="153"/>
      <c r="X109" s="153"/>
      <c r="Y109" s="153"/>
      <c r="Z109" s="153"/>
      <c r="AA109" s="153"/>
      <c r="AB109" s="153"/>
      <c r="AC109" s="153"/>
      <c r="AD109" s="153"/>
      <c r="AE109" s="153" t="s">
        <v>125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199" t="s">
        <v>213</v>
      </c>
      <c r="D110" s="165"/>
      <c r="E110" s="171">
        <v>-2.1</v>
      </c>
      <c r="F110" s="175"/>
      <c r="G110" s="175"/>
      <c r="H110" s="175"/>
      <c r="I110" s="175"/>
      <c r="J110" s="175"/>
      <c r="K110" s="175"/>
      <c r="L110" s="175"/>
      <c r="M110" s="175"/>
      <c r="N110" s="163"/>
      <c r="O110" s="163"/>
      <c r="P110" s="163"/>
      <c r="Q110" s="163"/>
      <c r="R110" s="163"/>
      <c r="S110" s="163"/>
      <c r="T110" s="164"/>
      <c r="U110" s="163"/>
      <c r="V110" s="175"/>
      <c r="W110" s="153"/>
      <c r="X110" s="153"/>
      <c r="Y110" s="153"/>
      <c r="Z110" s="153"/>
      <c r="AA110" s="153"/>
      <c r="AB110" s="153"/>
      <c r="AC110" s="153"/>
      <c r="AD110" s="153"/>
      <c r="AE110" s="153" t="s">
        <v>125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201" t="s">
        <v>184</v>
      </c>
      <c r="D111" s="169"/>
      <c r="E111" s="173">
        <v>29.826000000000001</v>
      </c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75"/>
      <c r="W111" s="153"/>
      <c r="X111" s="153"/>
      <c r="Y111" s="153"/>
      <c r="Z111" s="153"/>
      <c r="AA111" s="153"/>
      <c r="AB111" s="153"/>
      <c r="AC111" s="153"/>
      <c r="AD111" s="153"/>
      <c r="AE111" s="153" t="s">
        <v>125</v>
      </c>
      <c r="AF111" s="153">
        <v>1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120</v>
      </c>
      <c r="B112" s="161" t="s">
        <v>69</v>
      </c>
      <c r="C112" s="200" t="s">
        <v>70</v>
      </c>
      <c r="D112" s="166"/>
      <c r="E112" s="172"/>
      <c r="F112" s="176"/>
      <c r="G112" s="176">
        <f>SUMIF(AE113:AE115,"&lt;&gt;NOR",G113:G115)</f>
        <v>0</v>
      </c>
      <c r="H112" s="176"/>
      <c r="I112" s="176">
        <f>SUM(I113:I115)</f>
        <v>0</v>
      </c>
      <c r="J112" s="176"/>
      <c r="K112" s="176">
        <f>SUM(K113:K115)</f>
        <v>0</v>
      </c>
      <c r="L112" s="176"/>
      <c r="M112" s="176">
        <f>SUM(M113:M115)</f>
        <v>0</v>
      </c>
      <c r="N112" s="167"/>
      <c r="O112" s="167">
        <f>SUM(O113:O115)</f>
        <v>0.25596000000000002</v>
      </c>
      <c r="P112" s="167"/>
      <c r="Q112" s="167">
        <f>SUM(Q113:Q115)</f>
        <v>0</v>
      </c>
      <c r="R112" s="167"/>
      <c r="S112" s="167"/>
      <c r="T112" s="168"/>
      <c r="U112" s="167">
        <f>SUM(U113:U115)</f>
        <v>34.67</v>
      </c>
      <c r="V112" s="176"/>
      <c r="AE112" t="s">
        <v>121</v>
      </c>
    </row>
    <row r="113" spans="1:60" outlineLevel="1" x14ac:dyDescent="0.2">
      <c r="A113" s="154">
        <v>15</v>
      </c>
      <c r="B113" s="160" t="s">
        <v>218</v>
      </c>
      <c r="C113" s="198" t="s">
        <v>219</v>
      </c>
      <c r="D113" s="162" t="s">
        <v>182</v>
      </c>
      <c r="E113" s="170">
        <f>E115</f>
        <v>162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63">
        <v>1.58E-3</v>
      </c>
      <c r="O113" s="163">
        <f>ROUND(E113*N113,5)</f>
        <v>0.25596000000000002</v>
      </c>
      <c r="P113" s="163">
        <v>0</v>
      </c>
      <c r="Q113" s="163">
        <f>ROUND(E113*P113,5)</f>
        <v>0</v>
      </c>
      <c r="R113" s="163"/>
      <c r="S113" s="163"/>
      <c r="T113" s="164">
        <v>0.214</v>
      </c>
      <c r="U113" s="163">
        <f>ROUND(E113*T113,2)</f>
        <v>34.67</v>
      </c>
      <c r="V113" s="175" t="s">
        <v>427</v>
      </c>
      <c r="W113" s="153"/>
      <c r="X113" s="153"/>
      <c r="Y113" s="153"/>
      <c r="Z113" s="153"/>
      <c r="AA113" s="153"/>
      <c r="AB113" s="153"/>
      <c r="AC113" s="153"/>
      <c r="AD113" s="153"/>
      <c r="AE113" s="153" t="s">
        <v>123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9" t="s">
        <v>430</v>
      </c>
      <c r="D114" s="165"/>
      <c r="E114" s="171"/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75"/>
      <c r="W114" s="153"/>
      <c r="X114" s="153"/>
      <c r="Y114" s="153"/>
      <c r="Z114" s="153"/>
      <c r="AA114" s="153"/>
      <c r="AB114" s="153"/>
      <c r="AC114" s="153"/>
      <c r="AD114" s="153"/>
      <c r="AE114" s="153" t="s">
        <v>125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199" t="s">
        <v>223</v>
      </c>
      <c r="D115" s="165"/>
      <c r="E115" s="171">
        <v>162</v>
      </c>
      <c r="F115" s="175"/>
      <c r="G115" s="175"/>
      <c r="H115" s="175"/>
      <c r="I115" s="175"/>
      <c r="J115" s="175"/>
      <c r="K115" s="175"/>
      <c r="L115" s="175"/>
      <c r="M115" s="175"/>
      <c r="N115" s="163"/>
      <c r="O115" s="163"/>
      <c r="P115" s="163"/>
      <c r="Q115" s="163"/>
      <c r="R115" s="163"/>
      <c r="S115" s="163"/>
      <c r="T115" s="164"/>
      <c r="U115" s="163"/>
      <c r="V115" s="175"/>
      <c r="W115" s="153"/>
      <c r="X115" s="153"/>
      <c r="Y115" s="153"/>
      <c r="Z115" s="153"/>
      <c r="AA115" s="153"/>
      <c r="AB115" s="153"/>
      <c r="AC115" s="153"/>
      <c r="AD115" s="153"/>
      <c r="AE115" s="153" t="s">
        <v>125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">
      <c r="A116" s="155" t="s">
        <v>120</v>
      </c>
      <c r="B116" s="161" t="s">
        <v>71</v>
      </c>
      <c r="C116" s="200" t="s">
        <v>72</v>
      </c>
      <c r="D116" s="166"/>
      <c r="E116" s="172"/>
      <c r="F116" s="176"/>
      <c r="G116" s="176">
        <f>SUMIF(AE117:AE119,"&lt;&gt;NOR",G117:G119)</f>
        <v>0</v>
      </c>
      <c r="H116" s="176"/>
      <c r="I116" s="176">
        <f>SUM(I117:I119)</f>
        <v>0</v>
      </c>
      <c r="J116" s="176"/>
      <c r="K116" s="176">
        <f>SUM(K117:K119)</f>
        <v>0</v>
      </c>
      <c r="L116" s="176"/>
      <c r="M116" s="176">
        <f>SUM(M117:M119)</f>
        <v>0</v>
      </c>
      <c r="N116" s="167"/>
      <c r="O116" s="167">
        <f>SUM(O117:O119)</f>
        <v>6.4799999999999996E-3</v>
      </c>
      <c r="P116" s="167"/>
      <c r="Q116" s="167">
        <f>SUM(Q117:Q119)</f>
        <v>0</v>
      </c>
      <c r="R116" s="167"/>
      <c r="S116" s="167"/>
      <c r="T116" s="168"/>
      <c r="U116" s="167">
        <f>SUM(U117:U119)</f>
        <v>49.9</v>
      </c>
      <c r="V116" s="176"/>
      <c r="AE116" t="s">
        <v>121</v>
      </c>
    </row>
    <row r="117" spans="1:60" outlineLevel="1" x14ac:dyDescent="0.2">
      <c r="A117" s="154">
        <v>16</v>
      </c>
      <c r="B117" s="160" t="s">
        <v>220</v>
      </c>
      <c r="C117" s="198" t="s">
        <v>221</v>
      </c>
      <c r="D117" s="162" t="s">
        <v>182</v>
      </c>
      <c r="E117" s="170">
        <v>162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63">
        <v>4.0000000000000003E-5</v>
      </c>
      <c r="O117" s="163">
        <f>ROUND(E117*N117,5)</f>
        <v>6.4799999999999996E-3</v>
      </c>
      <c r="P117" s="163">
        <v>0</v>
      </c>
      <c r="Q117" s="163">
        <f>ROUND(E117*P117,5)</f>
        <v>0</v>
      </c>
      <c r="R117" s="163"/>
      <c r="S117" s="163"/>
      <c r="T117" s="164">
        <v>0.308</v>
      </c>
      <c r="U117" s="163">
        <f>ROUND(E117*T117,2)</f>
        <v>49.9</v>
      </c>
      <c r="V117" s="175" t="s">
        <v>427</v>
      </c>
      <c r="W117" s="153"/>
      <c r="X117" s="153"/>
      <c r="Y117" s="153"/>
      <c r="Z117" s="153"/>
      <c r="AA117" s="153"/>
      <c r="AB117" s="153"/>
      <c r="AC117" s="153"/>
      <c r="AD117" s="153"/>
      <c r="AE117" s="153" t="s">
        <v>123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9" t="s">
        <v>222</v>
      </c>
      <c r="D118" s="165"/>
      <c r="E118" s="171"/>
      <c r="F118" s="175"/>
      <c r="G118" s="175"/>
      <c r="H118" s="175"/>
      <c r="I118" s="175"/>
      <c r="J118" s="175"/>
      <c r="K118" s="175"/>
      <c r="L118" s="175"/>
      <c r="M118" s="175"/>
      <c r="N118" s="163"/>
      <c r="O118" s="163"/>
      <c r="P118" s="163"/>
      <c r="Q118" s="163"/>
      <c r="R118" s="163"/>
      <c r="S118" s="163"/>
      <c r="T118" s="164"/>
      <c r="U118" s="163"/>
      <c r="V118" s="175"/>
      <c r="W118" s="153"/>
      <c r="X118" s="153"/>
      <c r="Y118" s="153"/>
      <c r="Z118" s="153"/>
      <c r="AA118" s="153"/>
      <c r="AB118" s="153"/>
      <c r="AC118" s="153"/>
      <c r="AD118" s="153"/>
      <c r="AE118" s="153" t="s">
        <v>125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199" t="s">
        <v>223</v>
      </c>
      <c r="D119" s="165"/>
      <c r="E119" s="171">
        <v>162</v>
      </c>
      <c r="F119" s="175"/>
      <c r="G119" s="175"/>
      <c r="H119" s="175"/>
      <c r="I119" s="175"/>
      <c r="J119" s="175"/>
      <c r="K119" s="175"/>
      <c r="L119" s="175"/>
      <c r="M119" s="175"/>
      <c r="N119" s="163"/>
      <c r="O119" s="163"/>
      <c r="P119" s="163"/>
      <c r="Q119" s="163"/>
      <c r="R119" s="163"/>
      <c r="S119" s="163"/>
      <c r="T119" s="164"/>
      <c r="U119" s="163"/>
      <c r="V119" s="175"/>
      <c r="W119" s="153"/>
      <c r="X119" s="153"/>
      <c r="Y119" s="153"/>
      <c r="Z119" s="153"/>
      <c r="AA119" s="153"/>
      <c r="AB119" s="153"/>
      <c r="AC119" s="153"/>
      <c r="AD119" s="153"/>
      <c r="AE119" s="153" t="s">
        <v>125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x14ac:dyDescent="0.2">
      <c r="A120" s="155" t="s">
        <v>120</v>
      </c>
      <c r="B120" s="161" t="s">
        <v>73</v>
      </c>
      <c r="C120" s="200" t="s">
        <v>74</v>
      </c>
      <c r="D120" s="166"/>
      <c r="E120" s="172"/>
      <c r="F120" s="176"/>
      <c r="G120" s="176">
        <f>SUMIF(AE121:AE219,"&lt;&gt;NOR",G121:G219)</f>
        <v>0</v>
      </c>
      <c r="H120" s="176"/>
      <c r="I120" s="176">
        <f>SUM(I121:I219)</f>
        <v>0</v>
      </c>
      <c r="J120" s="176"/>
      <c r="K120" s="176">
        <f>SUM(K121:K219)</f>
        <v>0</v>
      </c>
      <c r="L120" s="176"/>
      <c r="M120" s="176">
        <f>SUM(M121:M219)</f>
        <v>0</v>
      </c>
      <c r="N120" s="167"/>
      <c r="O120" s="167">
        <f>SUM(O121:O219)</f>
        <v>2.5550000000000003E-2</v>
      </c>
      <c r="P120" s="167"/>
      <c r="Q120" s="167">
        <f>SUM(Q121:Q219)</f>
        <v>6.4081700000000001</v>
      </c>
      <c r="R120" s="167"/>
      <c r="S120" s="167"/>
      <c r="T120" s="168"/>
      <c r="U120" s="167">
        <f>SUM(U121:U219)</f>
        <v>116.84999999999998</v>
      </c>
      <c r="V120" s="176"/>
      <c r="AE120" t="s">
        <v>121</v>
      </c>
    </row>
    <row r="121" spans="1:60" ht="22.5" outlineLevel="1" x14ac:dyDescent="0.2">
      <c r="A121" s="154">
        <v>17</v>
      </c>
      <c r="B121" s="160" t="s">
        <v>224</v>
      </c>
      <c r="C121" s="198" t="s">
        <v>225</v>
      </c>
      <c r="D121" s="162" t="s">
        <v>161</v>
      </c>
      <c r="E121" s="170">
        <v>1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63">
        <v>0</v>
      </c>
      <c r="O121" s="163">
        <f>ROUND(E121*N121,5)</f>
        <v>0</v>
      </c>
      <c r="P121" s="163">
        <v>0</v>
      </c>
      <c r="Q121" s="163">
        <f>ROUND(E121*P121,5)</f>
        <v>0</v>
      </c>
      <c r="R121" s="163"/>
      <c r="S121" s="163"/>
      <c r="T121" s="164">
        <v>0</v>
      </c>
      <c r="U121" s="163">
        <f>ROUND(E121*T121,2)</f>
        <v>0</v>
      </c>
      <c r="V121" s="175" t="s">
        <v>426</v>
      </c>
      <c r="W121" s="153"/>
      <c r="X121" s="153"/>
      <c r="Y121" s="153"/>
      <c r="Z121" s="153"/>
      <c r="AA121" s="153"/>
      <c r="AB121" s="153"/>
      <c r="AC121" s="153"/>
      <c r="AD121" s="153"/>
      <c r="AE121" s="153" t="s">
        <v>123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9" t="s">
        <v>226</v>
      </c>
      <c r="D122" s="165"/>
      <c r="E122" s="171"/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75"/>
      <c r="W122" s="153"/>
      <c r="X122" s="153"/>
      <c r="Y122" s="153"/>
      <c r="Z122" s="153"/>
      <c r="AA122" s="153"/>
      <c r="AB122" s="153"/>
      <c r="AC122" s="153"/>
      <c r="AD122" s="153"/>
      <c r="AE122" s="153" t="s">
        <v>125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199" t="s">
        <v>227</v>
      </c>
      <c r="D123" s="165"/>
      <c r="E123" s="171">
        <v>1</v>
      </c>
      <c r="F123" s="175"/>
      <c r="G123" s="175"/>
      <c r="H123" s="175"/>
      <c r="I123" s="175"/>
      <c r="J123" s="175"/>
      <c r="K123" s="175"/>
      <c r="L123" s="175"/>
      <c r="M123" s="175"/>
      <c r="N123" s="163"/>
      <c r="O123" s="163"/>
      <c r="P123" s="163"/>
      <c r="Q123" s="163"/>
      <c r="R123" s="163"/>
      <c r="S123" s="163"/>
      <c r="T123" s="164"/>
      <c r="U123" s="163"/>
      <c r="V123" s="175"/>
      <c r="W123" s="153"/>
      <c r="X123" s="153"/>
      <c r="Y123" s="153"/>
      <c r="Z123" s="153"/>
      <c r="AA123" s="153"/>
      <c r="AB123" s="153"/>
      <c r="AC123" s="153"/>
      <c r="AD123" s="153"/>
      <c r="AE123" s="153" t="s">
        <v>125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18</v>
      </c>
      <c r="B124" s="160" t="s">
        <v>228</v>
      </c>
      <c r="C124" s="198" t="s">
        <v>229</v>
      </c>
      <c r="D124" s="162" t="s">
        <v>161</v>
      </c>
      <c r="E124" s="170">
        <v>1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63">
        <v>0</v>
      </c>
      <c r="O124" s="163">
        <f>ROUND(E124*N124,5)</f>
        <v>0</v>
      </c>
      <c r="P124" s="163">
        <v>0</v>
      </c>
      <c r="Q124" s="163">
        <f>ROUND(E124*P124,5)</f>
        <v>0</v>
      </c>
      <c r="R124" s="163"/>
      <c r="S124" s="163"/>
      <c r="T124" s="164">
        <v>0</v>
      </c>
      <c r="U124" s="163">
        <f>ROUND(E124*T124,2)</f>
        <v>0</v>
      </c>
      <c r="V124" s="175" t="s">
        <v>426</v>
      </c>
      <c r="W124" s="153"/>
      <c r="X124" s="153"/>
      <c r="Y124" s="153"/>
      <c r="Z124" s="153"/>
      <c r="AA124" s="153"/>
      <c r="AB124" s="153"/>
      <c r="AC124" s="153"/>
      <c r="AD124" s="153"/>
      <c r="AE124" s="153" t="s">
        <v>123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19</v>
      </c>
      <c r="B125" s="160" t="s">
        <v>230</v>
      </c>
      <c r="C125" s="198" t="s">
        <v>231</v>
      </c>
      <c r="D125" s="162" t="s">
        <v>166</v>
      </c>
      <c r="E125" s="170">
        <v>4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0.05</v>
      </c>
      <c r="U125" s="163">
        <f>ROUND(E125*T125,2)</f>
        <v>0.2</v>
      </c>
      <c r="V125" s="175" t="s">
        <v>427</v>
      </c>
      <c r="W125" s="153"/>
      <c r="X125" s="153"/>
      <c r="Y125" s="153"/>
      <c r="Z125" s="153"/>
      <c r="AA125" s="153"/>
      <c r="AB125" s="153"/>
      <c r="AC125" s="153"/>
      <c r="AD125" s="153"/>
      <c r="AE125" s="153" t="s">
        <v>123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9" t="s">
        <v>232</v>
      </c>
      <c r="D126" s="165"/>
      <c r="E126" s="171">
        <v>4</v>
      </c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75"/>
      <c r="W126" s="153"/>
      <c r="X126" s="153"/>
      <c r="Y126" s="153"/>
      <c r="Z126" s="153"/>
      <c r="AA126" s="153"/>
      <c r="AB126" s="153"/>
      <c r="AC126" s="153"/>
      <c r="AD126" s="153"/>
      <c r="AE126" s="153" t="s">
        <v>125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20</v>
      </c>
      <c r="B127" s="160" t="s">
        <v>233</v>
      </c>
      <c r="C127" s="198" t="s">
        <v>234</v>
      </c>
      <c r="D127" s="162" t="s">
        <v>182</v>
      </c>
      <c r="E127" s="170">
        <v>5.4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63">
        <v>1.17E-3</v>
      </c>
      <c r="O127" s="163">
        <f>ROUND(E127*N127,5)</f>
        <v>6.3200000000000001E-3</v>
      </c>
      <c r="P127" s="163">
        <v>7.5999999999999998E-2</v>
      </c>
      <c r="Q127" s="163">
        <f>ROUND(E127*P127,5)</f>
        <v>0.41039999999999999</v>
      </c>
      <c r="R127" s="163"/>
      <c r="S127" s="163"/>
      <c r="T127" s="164">
        <v>0.93899999999999995</v>
      </c>
      <c r="U127" s="163">
        <f>ROUND(E127*T127,2)</f>
        <v>5.07</v>
      </c>
      <c r="V127" s="175" t="s">
        <v>427</v>
      </c>
      <c r="W127" s="153"/>
      <c r="X127" s="153"/>
      <c r="Y127" s="153"/>
      <c r="Z127" s="153"/>
      <c r="AA127" s="153"/>
      <c r="AB127" s="153"/>
      <c r="AC127" s="153"/>
      <c r="AD127" s="153"/>
      <c r="AE127" s="153" t="s">
        <v>123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199" t="s">
        <v>235</v>
      </c>
      <c r="D128" s="165"/>
      <c r="E128" s="171">
        <v>5.4</v>
      </c>
      <c r="F128" s="175"/>
      <c r="G128" s="175"/>
      <c r="H128" s="175"/>
      <c r="I128" s="175"/>
      <c r="J128" s="175"/>
      <c r="K128" s="175"/>
      <c r="L128" s="175"/>
      <c r="M128" s="175"/>
      <c r="N128" s="163"/>
      <c r="O128" s="163"/>
      <c r="P128" s="163"/>
      <c r="Q128" s="163"/>
      <c r="R128" s="163"/>
      <c r="S128" s="163"/>
      <c r="T128" s="164"/>
      <c r="U128" s="163"/>
      <c r="V128" s="175"/>
      <c r="W128" s="153"/>
      <c r="X128" s="153"/>
      <c r="Y128" s="153"/>
      <c r="Z128" s="153"/>
      <c r="AA128" s="153"/>
      <c r="AB128" s="153"/>
      <c r="AC128" s="153"/>
      <c r="AD128" s="153"/>
      <c r="AE128" s="153" t="s">
        <v>125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21</v>
      </c>
      <c r="B129" s="160" t="s">
        <v>236</v>
      </c>
      <c r="C129" s="198" t="s">
        <v>237</v>
      </c>
      <c r="D129" s="162" t="s">
        <v>182</v>
      </c>
      <c r="E129" s="170">
        <v>29.9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63">
        <v>3.3E-4</v>
      </c>
      <c r="O129" s="163">
        <f>ROUND(E129*N129,5)</f>
        <v>9.8700000000000003E-3</v>
      </c>
      <c r="P129" s="163">
        <v>1.183E-2</v>
      </c>
      <c r="Q129" s="163">
        <f>ROUND(E129*P129,5)</f>
        <v>0.35371999999999998</v>
      </c>
      <c r="R129" s="163"/>
      <c r="S129" s="163"/>
      <c r="T129" s="164">
        <v>0.34599999999999997</v>
      </c>
      <c r="U129" s="163">
        <f>ROUND(E129*T129,2)</f>
        <v>10.35</v>
      </c>
      <c r="V129" s="175" t="s">
        <v>427</v>
      </c>
      <c r="W129" s="153"/>
      <c r="X129" s="153"/>
      <c r="Y129" s="153"/>
      <c r="Z129" s="153"/>
      <c r="AA129" s="153"/>
      <c r="AB129" s="153"/>
      <c r="AC129" s="153"/>
      <c r="AD129" s="153"/>
      <c r="AE129" s="153" t="s">
        <v>123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9" t="s">
        <v>238</v>
      </c>
      <c r="D130" s="165"/>
      <c r="E130" s="171"/>
      <c r="F130" s="175"/>
      <c r="G130" s="175"/>
      <c r="H130" s="175"/>
      <c r="I130" s="175"/>
      <c r="J130" s="175"/>
      <c r="K130" s="175"/>
      <c r="L130" s="175"/>
      <c r="M130" s="175"/>
      <c r="N130" s="163"/>
      <c r="O130" s="163"/>
      <c r="P130" s="163"/>
      <c r="Q130" s="163"/>
      <c r="R130" s="163"/>
      <c r="S130" s="163"/>
      <c r="T130" s="164"/>
      <c r="U130" s="163"/>
      <c r="V130" s="175"/>
      <c r="W130" s="153"/>
      <c r="X130" s="153"/>
      <c r="Y130" s="153"/>
      <c r="Z130" s="153"/>
      <c r="AA130" s="153"/>
      <c r="AB130" s="153"/>
      <c r="AC130" s="153"/>
      <c r="AD130" s="153"/>
      <c r="AE130" s="153" t="s">
        <v>125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199" t="s">
        <v>239</v>
      </c>
      <c r="D131" s="165"/>
      <c r="E131" s="171">
        <v>5.32</v>
      </c>
      <c r="F131" s="175"/>
      <c r="G131" s="175"/>
      <c r="H131" s="175"/>
      <c r="I131" s="175"/>
      <c r="J131" s="175"/>
      <c r="K131" s="175"/>
      <c r="L131" s="175"/>
      <c r="M131" s="175"/>
      <c r="N131" s="163"/>
      <c r="O131" s="163"/>
      <c r="P131" s="163"/>
      <c r="Q131" s="163"/>
      <c r="R131" s="163"/>
      <c r="S131" s="163"/>
      <c r="T131" s="164"/>
      <c r="U131" s="163"/>
      <c r="V131" s="175"/>
      <c r="W131" s="153"/>
      <c r="X131" s="153"/>
      <c r="Y131" s="153"/>
      <c r="Z131" s="153"/>
      <c r="AA131" s="153"/>
      <c r="AB131" s="153"/>
      <c r="AC131" s="153"/>
      <c r="AD131" s="153"/>
      <c r="AE131" s="153" t="s">
        <v>125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201" t="s">
        <v>184</v>
      </c>
      <c r="D132" s="169"/>
      <c r="E132" s="173">
        <v>5.32</v>
      </c>
      <c r="F132" s="175"/>
      <c r="G132" s="175"/>
      <c r="H132" s="175"/>
      <c r="I132" s="175"/>
      <c r="J132" s="175"/>
      <c r="K132" s="175"/>
      <c r="L132" s="175"/>
      <c r="M132" s="175"/>
      <c r="N132" s="163"/>
      <c r="O132" s="163"/>
      <c r="P132" s="163"/>
      <c r="Q132" s="163"/>
      <c r="R132" s="163"/>
      <c r="S132" s="163"/>
      <c r="T132" s="164"/>
      <c r="U132" s="163"/>
      <c r="V132" s="175"/>
      <c r="W132" s="153"/>
      <c r="X132" s="153"/>
      <c r="Y132" s="153"/>
      <c r="Z132" s="153"/>
      <c r="AA132" s="153"/>
      <c r="AB132" s="153"/>
      <c r="AC132" s="153"/>
      <c r="AD132" s="153"/>
      <c r="AE132" s="153" t="s">
        <v>125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9" t="s">
        <v>190</v>
      </c>
      <c r="D133" s="165"/>
      <c r="E133" s="171">
        <v>9.06</v>
      </c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75"/>
      <c r="W133" s="153"/>
      <c r="X133" s="153"/>
      <c r="Y133" s="153"/>
      <c r="Z133" s="153"/>
      <c r="AA133" s="153"/>
      <c r="AB133" s="153"/>
      <c r="AC133" s="153"/>
      <c r="AD133" s="153"/>
      <c r="AE133" s="153" t="s">
        <v>125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201" t="s">
        <v>184</v>
      </c>
      <c r="D134" s="169"/>
      <c r="E134" s="173">
        <v>9.06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75"/>
      <c r="W134" s="153"/>
      <c r="X134" s="153"/>
      <c r="Y134" s="153"/>
      <c r="Z134" s="153"/>
      <c r="AA134" s="153"/>
      <c r="AB134" s="153"/>
      <c r="AC134" s="153"/>
      <c r="AD134" s="153"/>
      <c r="AE134" s="153" t="s">
        <v>125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199" t="s">
        <v>240</v>
      </c>
      <c r="D135" s="165"/>
      <c r="E135" s="171">
        <v>15.52</v>
      </c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75"/>
      <c r="W135" s="153"/>
      <c r="X135" s="153"/>
      <c r="Y135" s="153"/>
      <c r="Z135" s="153"/>
      <c r="AA135" s="153"/>
      <c r="AB135" s="153"/>
      <c r="AC135" s="153"/>
      <c r="AD135" s="153"/>
      <c r="AE135" s="153" t="s">
        <v>125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201" t="s">
        <v>184</v>
      </c>
      <c r="D136" s="169"/>
      <c r="E136" s="173">
        <v>15.52</v>
      </c>
      <c r="F136" s="175"/>
      <c r="G136" s="175"/>
      <c r="H136" s="175"/>
      <c r="I136" s="175"/>
      <c r="J136" s="175"/>
      <c r="K136" s="175"/>
      <c r="L136" s="175"/>
      <c r="M136" s="175"/>
      <c r="N136" s="163"/>
      <c r="O136" s="163"/>
      <c r="P136" s="163"/>
      <c r="Q136" s="163"/>
      <c r="R136" s="163"/>
      <c r="S136" s="163"/>
      <c r="T136" s="164"/>
      <c r="U136" s="163"/>
      <c r="V136" s="175"/>
      <c r="W136" s="153"/>
      <c r="X136" s="153"/>
      <c r="Y136" s="153"/>
      <c r="Z136" s="153"/>
      <c r="AA136" s="153"/>
      <c r="AB136" s="153"/>
      <c r="AC136" s="153"/>
      <c r="AD136" s="153"/>
      <c r="AE136" s="153" t="s">
        <v>125</v>
      </c>
      <c r="AF136" s="153">
        <v>1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22</v>
      </c>
      <c r="B137" s="160" t="s">
        <v>241</v>
      </c>
      <c r="C137" s="198" t="s">
        <v>242</v>
      </c>
      <c r="D137" s="162" t="s">
        <v>182</v>
      </c>
      <c r="E137" s="170">
        <v>54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63">
        <v>0</v>
      </c>
      <c r="O137" s="163">
        <f>ROUND(E137*N137,5)</f>
        <v>0</v>
      </c>
      <c r="P137" s="163">
        <v>5.0000000000000001E-3</v>
      </c>
      <c r="Q137" s="163">
        <f>ROUND(E137*P137,5)</f>
        <v>0.27</v>
      </c>
      <c r="R137" s="163"/>
      <c r="S137" s="163"/>
      <c r="T137" s="164">
        <v>0.51</v>
      </c>
      <c r="U137" s="163">
        <f>ROUND(E137*T137,2)</f>
        <v>27.54</v>
      </c>
      <c r="V137" s="175" t="s">
        <v>427</v>
      </c>
      <c r="W137" s="153"/>
      <c r="X137" s="153"/>
      <c r="Y137" s="153"/>
      <c r="Z137" s="153"/>
      <c r="AA137" s="153"/>
      <c r="AB137" s="153"/>
      <c r="AC137" s="153"/>
      <c r="AD137" s="153"/>
      <c r="AE137" s="153" t="s">
        <v>123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9" t="s">
        <v>238</v>
      </c>
      <c r="D138" s="165"/>
      <c r="E138" s="171"/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75"/>
      <c r="W138" s="153"/>
      <c r="X138" s="153"/>
      <c r="Y138" s="153"/>
      <c r="Z138" s="153"/>
      <c r="AA138" s="153"/>
      <c r="AB138" s="153"/>
      <c r="AC138" s="153"/>
      <c r="AD138" s="153"/>
      <c r="AE138" s="153" t="s">
        <v>125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199" t="s">
        <v>243</v>
      </c>
      <c r="D139" s="165"/>
      <c r="E139" s="171">
        <v>7.42</v>
      </c>
      <c r="F139" s="175"/>
      <c r="G139" s="175"/>
      <c r="H139" s="175"/>
      <c r="I139" s="175"/>
      <c r="J139" s="175"/>
      <c r="K139" s="175"/>
      <c r="L139" s="175"/>
      <c r="M139" s="175"/>
      <c r="N139" s="163"/>
      <c r="O139" s="163"/>
      <c r="P139" s="163"/>
      <c r="Q139" s="163"/>
      <c r="R139" s="163"/>
      <c r="S139" s="163"/>
      <c r="T139" s="164"/>
      <c r="U139" s="163"/>
      <c r="V139" s="175"/>
      <c r="W139" s="153"/>
      <c r="X139" s="153"/>
      <c r="Y139" s="153"/>
      <c r="Z139" s="153"/>
      <c r="AA139" s="153"/>
      <c r="AB139" s="153"/>
      <c r="AC139" s="153"/>
      <c r="AD139" s="153"/>
      <c r="AE139" s="153" t="s">
        <v>125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/>
      <c r="B140" s="160"/>
      <c r="C140" s="201" t="s">
        <v>184</v>
      </c>
      <c r="D140" s="169"/>
      <c r="E140" s="173">
        <v>7.42</v>
      </c>
      <c r="F140" s="175"/>
      <c r="G140" s="175"/>
      <c r="H140" s="175"/>
      <c r="I140" s="175"/>
      <c r="J140" s="175"/>
      <c r="K140" s="175"/>
      <c r="L140" s="175"/>
      <c r="M140" s="175"/>
      <c r="N140" s="163"/>
      <c r="O140" s="163"/>
      <c r="P140" s="163"/>
      <c r="Q140" s="163"/>
      <c r="R140" s="163"/>
      <c r="S140" s="163"/>
      <c r="T140" s="164"/>
      <c r="U140" s="163"/>
      <c r="V140" s="175"/>
      <c r="W140" s="153"/>
      <c r="X140" s="153"/>
      <c r="Y140" s="153"/>
      <c r="Z140" s="153"/>
      <c r="AA140" s="153"/>
      <c r="AB140" s="153"/>
      <c r="AC140" s="153"/>
      <c r="AD140" s="153"/>
      <c r="AE140" s="153" t="s">
        <v>125</v>
      </c>
      <c r="AF140" s="153">
        <v>1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199" t="s">
        <v>244</v>
      </c>
      <c r="D141" s="165"/>
      <c r="E141" s="171">
        <v>9.06</v>
      </c>
      <c r="F141" s="175"/>
      <c r="G141" s="175"/>
      <c r="H141" s="175"/>
      <c r="I141" s="175"/>
      <c r="J141" s="175"/>
      <c r="K141" s="175"/>
      <c r="L141" s="175"/>
      <c r="M141" s="175"/>
      <c r="N141" s="163"/>
      <c r="O141" s="163"/>
      <c r="P141" s="163"/>
      <c r="Q141" s="163"/>
      <c r="R141" s="163"/>
      <c r="S141" s="163"/>
      <c r="T141" s="164"/>
      <c r="U141" s="163"/>
      <c r="V141" s="175"/>
      <c r="W141" s="153"/>
      <c r="X141" s="153"/>
      <c r="Y141" s="153"/>
      <c r="Z141" s="153"/>
      <c r="AA141" s="153"/>
      <c r="AB141" s="153"/>
      <c r="AC141" s="153"/>
      <c r="AD141" s="153"/>
      <c r="AE141" s="153" t="s">
        <v>125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201" t="s">
        <v>184</v>
      </c>
      <c r="D142" s="169"/>
      <c r="E142" s="173">
        <v>9.06</v>
      </c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75"/>
      <c r="W142" s="153"/>
      <c r="X142" s="153"/>
      <c r="Y142" s="153"/>
      <c r="Z142" s="153"/>
      <c r="AA142" s="153"/>
      <c r="AB142" s="153"/>
      <c r="AC142" s="153"/>
      <c r="AD142" s="153"/>
      <c r="AE142" s="153" t="s">
        <v>125</v>
      </c>
      <c r="AF142" s="153">
        <v>1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9" t="s">
        <v>245</v>
      </c>
      <c r="D143" s="165"/>
      <c r="E143" s="171">
        <v>32.82</v>
      </c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75"/>
      <c r="W143" s="153"/>
      <c r="X143" s="153"/>
      <c r="Y143" s="153"/>
      <c r="Z143" s="153"/>
      <c r="AA143" s="153"/>
      <c r="AB143" s="153"/>
      <c r="AC143" s="153"/>
      <c r="AD143" s="153"/>
      <c r="AE143" s="153" t="s">
        <v>125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201" t="s">
        <v>184</v>
      </c>
      <c r="D144" s="169"/>
      <c r="E144" s="173">
        <v>32.82</v>
      </c>
      <c r="F144" s="175"/>
      <c r="G144" s="175"/>
      <c r="H144" s="175"/>
      <c r="I144" s="175"/>
      <c r="J144" s="175"/>
      <c r="K144" s="175"/>
      <c r="L144" s="175"/>
      <c r="M144" s="175"/>
      <c r="N144" s="163"/>
      <c r="O144" s="163"/>
      <c r="P144" s="163"/>
      <c r="Q144" s="163"/>
      <c r="R144" s="163"/>
      <c r="S144" s="163"/>
      <c r="T144" s="164"/>
      <c r="U144" s="163"/>
      <c r="V144" s="175"/>
      <c r="W144" s="153"/>
      <c r="X144" s="153"/>
      <c r="Y144" s="153"/>
      <c r="Z144" s="153"/>
      <c r="AA144" s="153"/>
      <c r="AB144" s="153"/>
      <c r="AC144" s="153"/>
      <c r="AD144" s="153"/>
      <c r="AE144" s="153" t="s">
        <v>125</v>
      </c>
      <c r="AF144" s="153">
        <v>1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0"/>
      <c r="C145" s="199" t="s">
        <v>246</v>
      </c>
      <c r="D145" s="165"/>
      <c r="E145" s="171">
        <v>4.7</v>
      </c>
      <c r="F145" s="175"/>
      <c r="G145" s="175"/>
      <c r="H145" s="175"/>
      <c r="I145" s="175"/>
      <c r="J145" s="175"/>
      <c r="K145" s="175"/>
      <c r="L145" s="175"/>
      <c r="M145" s="175"/>
      <c r="N145" s="163"/>
      <c r="O145" s="163"/>
      <c r="P145" s="163"/>
      <c r="Q145" s="163"/>
      <c r="R145" s="163"/>
      <c r="S145" s="163"/>
      <c r="T145" s="164"/>
      <c r="U145" s="163"/>
      <c r="V145" s="175"/>
      <c r="W145" s="153"/>
      <c r="X145" s="153"/>
      <c r="Y145" s="153"/>
      <c r="Z145" s="153"/>
      <c r="AA145" s="153"/>
      <c r="AB145" s="153"/>
      <c r="AC145" s="153"/>
      <c r="AD145" s="153"/>
      <c r="AE145" s="153" t="s">
        <v>125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201" t="s">
        <v>184</v>
      </c>
      <c r="D146" s="169"/>
      <c r="E146" s="173">
        <v>4.7</v>
      </c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75"/>
      <c r="W146" s="153"/>
      <c r="X146" s="153"/>
      <c r="Y146" s="153"/>
      <c r="Z146" s="153"/>
      <c r="AA146" s="153"/>
      <c r="AB146" s="153"/>
      <c r="AC146" s="153"/>
      <c r="AD146" s="153"/>
      <c r="AE146" s="153" t="s">
        <v>125</v>
      </c>
      <c r="AF146" s="153">
        <v>1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>
        <v>23</v>
      </c>
      <c r="B147" s="160" t="s">
        <v>247</v>
      </c>
      <c r="C147" s="198" t="s">
        <v>248</v>
      </c>
      <c r="D147" s="162" t="s">
        <v>182</v>
      </c>
      <c r="E147" s="170">
        <v>54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63">
        <v>0</v>
      </c>
      <c r="O147" s="163">
        <f>ROUND(E147*N147,5)</f>
        <v>0</v>
      </c>
      <c r="P147" s="163">
        <v>2E-3</v>
      </c>
      <c r="Q147" s="163">
        <f>ROUND(E147*P147,5)</f>
        <v>0.108</v>
      </c>
      <c r="R147" s="163"/>
      <c r="S147" s="163"/>
      <c r="T147" s="164">
        <v>0.1</v>
      </c>
      <c r="U147" s="163">
        <f>ROUND(E147*T147,2)</f>
        <v>5.4</v>
      </c>
      <c r="V147" s="175" t="s">
        <v>427</v>
      </c>
      <c r="W147" s="153"/>
      <c r="X147" s="153"/>
      <c r="Y147" s="153"/>
      <c r="Z147" s="153"/>
      <c r="AA147" s="153"/>
      <c r="AB147" s="153"/>
      <c r="AC147" s="153"/>
      <c r="AD147" s="153"/>
      <c r="AE147" s="153" t="s">
        <v>123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9" t="s">
        <v>238</v>
      </c>
      <c r="D148" s="165"/>
      <c r="E148" s="171"/>
      <c r="F148" s="175"/>
      <c r="G148" s="175"/>
      <c r="H148" s="175"/>
      <c r="I148" s="175"/>
      <c r="J148" s="175"/>
      <c r="K148" s="175"/>
      <c r="L148" s="175"/>
      <c r="M148" s="175"/>
      <c r="N148" s="163"/>
      <c r="O148" s="163"/>
      <c r="P148" s="163"/>
      <c r="Q148" s="163"/>
      <c r="R148" s="163"/>
      <c r="S148" s="163"/>
      <c r="T148" s="164"/>
      <c r="U148" s="163"/>
      <c r="V148" s="175"/>
      <c r="W148" s="153"/>
      <c r="X148" s="153"/>
      <c r="Y148" s="153"/>
      <c r="Z148" s="153"/>
      <c r="AA148" s="153"/>
      <c r="AB148" s="153"/>
      <c r="AC148" s="153"/>
      <c r="AD148" s="153"/>
      <c r="AE148" s="153" t="s">
        <v>125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9" t="s">
        <v>243</v>
      </c>
      <c r="D149" s="165"/>
      <c r="E149" s="171">
        <v>7.42</v>
      </c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75"/>
      <c r="W149" s="153"/>
      <c r="X149" s="153"/>
      <c r="Y149" s="153"/>
      <c r="Z149" s="153"/>
      <c r="AA149" s="153"/>
      <c r="AB149" s="153"/>
      <c r="AC149" s="153"/>
      <c r="AD149" s="153"/>
      <c r="AE149" s="153" t="s">
        <v>125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201" t="s">
        <v>184</v>
      </c>
      <c r="D150" s="169"/>
      <c r="E150" s="173">
        <v>7.42</v>
      </c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75"/>
      <c r="W150" s="153"/>
      <c r="X150" s="153"/>
      <c r="Y150" s="153"/>
      <c r="Z150" s="153"/>
      <c r="AA150" s="153"/>
      <c r="AB150" s="153"/>
      <c r="AC150" s="153"/>
      <c r="AD150" s="153"/>
      <c r="AE150" s="153" t="s">
        <v>125</v>
      </c>
      <c r="AF150" s="153">
        <v>1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9" t="s">
        <v>244</v>
      </c>
      <c r="D151" s="165"/>
      <c r="E151" s="171">
        <v>9.06</v>
      </c>
      <c r="F151" s="175"/>
      <c r="G151" s="175"/>
      <c r="H151" s="175"/>
      <c r="I151" s="175"/>
      <c r="J151" s="175"/>
      <c r="K151" s="175"/>
      <c r="L151" s="175"/>
      <c r="M151" s="175"/>
      <c r="N151" s="163"/>
      <c r="O151" s="163"/>
      <c r="P151" s="163"/>
      <c r="Q151" s="163"/>
      <c r="R151" s="163"/>
      <c r="S151" s="163"/>
      <c r="T151" s="164"/>
      <c r="U151" s="163"/>
      <c r="V151" s="175"/>
      <c r="W151" s="153"/>
      <c r="X151" s="153"/>
      <c r="Y151" s="153"/>
      <c r="Z151" s="153"/>
      <c r="AA151" s="153"/>
      <c r="AB151" s="153"/>
      <c r="AC151" s="153"/>
      <c r="AD151" s="153"/>
      <c r="AE151" s="153" t="s">
        <v>125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201" t="s">
        <v>184</v>
      </c>
      <c r="D152" s="169"/>
      <c r="E152" s="173">
        <v>9.06</v>
      </c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75"/>
      <c r="W152" s="153"/>
      <c r="X152" s="153"/>
      <c r="Y152" s="153"/>
      <c r="Z152" s="153"/>
      <c r="AA152" s="153"/>
      <c r="AB152" s="153"/>
      <c r="AC152" s="153"/>
      <c r="AD152" s="153"/>
      <c r="AE152" s="153" t="s">
        <v>125</v>
      </c>
      <c r="AF152" s="153">
        <v>1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9" t="s">
        <v>245</v>
      </c>
      <c r="D153" s="165"/>
      <c r="E153" s="171">
        <v>32.82</v>
      </c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75"/>
      <c r="W153" s="153"/>
      <c r="X153" s="153"/>
      <c r="Y153" s="153"/>
      <c r="Z153" s="153"/>
      <c r="AA153" s="153"/>
      <c r="AB153" s="153"/>
      <c r="AC153" s="153"/>
      <c r="AD153" s="153"/>
      <c r="AE153" s="153" t="s">
        <v>125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201" t="s">
        <v>184</v>
      </c>
      <c r="D154" s="169"/>
      <c r="E154" s="173">
        <v>32.82</v>
      </c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75"/>
      <c r="W154" s="153"/>
      <c r="X154" s="153"/>
      <c r="Y154" s="153"/>
      <c r="Z154" s="153"/>
      <c r="AA154" s="153"/>
      <c r="AB154" s="153"/>
      <c r="AC154" s="153"/>
      <c r="AD154" s="153"/>
      <c r="AE154" s="153" t="s">
        <v>125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199" t="s">
        <v>246</v>
      </c>
      <c r="D155" s="165"/>
      <c r="E155" s="171">
        <v>4.7</v>
      </c>
      <c r="F155" s="175"/>
      <c r="G155" s="175"/>
      <c r="H155" s="175"/>
      <c r="I155" s="175"/>
      <c r="J155" s="175"/>
      <c r="K155" s="175"/>
      <c r="L155" s="175"/>
      <c r="M155" s="175"/>
      <c r="N155" s="163"/>
      <c r="O155" s="163"/>
      <c r="P155" s="163"/>
      <c r="Q155" s="163"/>
      <c r="R155" s="163"/>
      <c r="S155" s="163"/>
      <c r="T155" s="164"/>
      <c r="U155" s="163"/>
      <c r="V155" s="175"/>
      <c r="W155" s="153"/>
      <c r="X155" s="153"/>
      <c r="Y155" s="153"/>
      <c r="Z155" s="153"/>
      <c r="AA155" s="153"/>
      <c r="AB155" s="153"/>
      <c r="AC155" s="153"/>
      <c r="AD155" s="153"/>
      <c r="AE155" s="153" t="s">
        <v>125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201" t="s">
        <v>184</v>
      </c>
      <c r="D156" s="169"/>
      <c r="E156" s="173">
        <v>4.7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75"/>
      <c r="W156" s="153"/>
      <c r="X156" s="153"/>
      <c r="Y156" s="153"/>
      <c r="Z156" s="153"/>
      <c r="AA156" s="153"/>
      <c r="AB156" s="153"/>
      <c r="AC156" s="153"/>
      <c r="AD156" s="153"/>
      <c r="AE156" s="153" t="s">
        <v>125</v>
      </c>
      <c r="AF156" s="153">
        <v>1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>
        <v>24</v>
      </c>
      <c r="B157" s="160" t="s">
        <v>249</v>
      </c>
      <c r="C157" s="198" t="s">
        <v>250</v>
      </c>
      <c r="D157" s="162" t="s">
        <v>182</v>
      </c>
      <c r="E157" s="170">
        <v>9.1184999999999992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63">
        <v>6.7000000000000002E-4</v>
      </c>
      <c r="O157" s="163">
        <f>ROUND(E157*N157,5)</f>
        <v>6.11E-3</v>
      </c>
      <c r="P157" s="163">
        <v>0.13300000000000001</v>
      </c>
      <c r="Q157" s="163">
        <f>ROUND(E157*P157,5)</f>
        <v>1.2127600000000001</v>
      </c>
      <c r="R157" s="163"/>
      <c r="S157" s="163"/>
      <c r="T157" s="164">
        <v>0.188</v>
      </c>
      <c r="U157" s="163">
        <f>ROUND(E157*T157,2)</f>
        <v>1.71</v>
      </c>
      <c r="V157" s="175" t="s">
        <v>427</v>
      </c>
      <c r="W157" s="153"/>
      <c r="X157" s="153"/>
      <c r="Y157" s="153"/>
      <c r="Z157" s="153"/>
      <c r="AA157" s="153"/>
      <c r="AB157" s="153"/>
      <c r="AC157" s="153"/>
      <c r="AD157" s="153"/>
      <c r="AE157" s="153" t="s">
        <v>123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199" t="s">
        <v>251</v>
      </c>
      <c r="D158" s="165"/>
      <c r="E158" s="171"/>
      <c r="F158" s="175"/>
      <c r="G158" s="175"/>
      <c r="H158" s="175"/>
      <c r="I158" s="175"/>
      <c r="J158" s="175"/>
      <c r="K158" s="175"/>
      <c r="L158" s="175"/>
      <c r="M158" s="175"/>
      <c r="N158" s="163"/>
      <c r="O158" s="163"/>
      <c r="P158" s="163"/>
      <c r="Q158" s="163"/>
      <c r="R158" s="163"/>
      <c r="S158" s="163"/>
      <c r="T158" s="164"/>
      <c r="U158" s="163"/>
      <c r="V158" s="175"/>
      <c r="W158" s="153"/>
      <c r="X158" s="153"/>
      <c r="Y158" s="153"/>
      <c r="Z158" s="153"/>
      <c r="AA158" s="153"/>
      <c r="AB158" s="153"/>
      <c r="AC158" s="153"/>
      <c r="AD158" s="153"/>
      <c r="AE158" s="153" t="s">
        <v>125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9" t="s">
        <v>252</v>
      </c>
      <c r="D159" s="165"/>
      <c r="E159" s="171"/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75"/>
      <c r="W159" s="153"/>
      <c r="X159" s="153"/>
      <c r="Y159" s="153"/>
      <c r="Z159" s="153"/>
      <c r="AA159" s="153"/>
      <c r="AB159" s="153"/>
      <c r="AC159" s="153"/>
      <c r="AD159" s="153"/>
      <c r="AE159" s="153" t="s">
        <v>125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9" t="s">
        <v>238</v>
      </c>
      <c r="D160" s="165"/>
      <c r="E160" s="171"/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75"/>
      <c r="W160" s="153"/>
      <c r="X160" s="153"/>
      <c r="Y160" s="153"/>
      <c r="Z160" s="153"/>
      <c r="AA160" s="153"/>
      <c r="AB160" s="153"/>
      <c r="AC160" s="153"/>
      <c r="AD160" s="153"/>
      <c r="AE160" s="153" t="s">
        <v>125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199" t="s">
        <v>253</v>
      </c>
      <c r="D161" s="165"/>
      <c r="E161" s="171">
        <v>9.1184999999999992</v>
      </c>
      <c r="F161" s="175"/>
      <c r="G161" s="175"/>
      <c r="H161" s="175"/>
      <c r="I161" s="175"/>
      <c r="J161" s="175"/>
      <c r="K161" s="175"/>
      <c r="L161" s="175"/>
      <c r="M161" s="175"/>
      <c r="N161" s="163"/>
      <c r="O161" s="163"/>
      <c r="P161" s="163"/>
      <c r="Q161" s="163"/>
      <c r="R161" s="163"/>
      <c r="S161" s="163"/>
      <c r="T161" s="164"/>
      <c r="U161" s="163"/>
      <c r="V161" s="175"/>
      <c r="W161" s="153"/>
      <c r="X161" s="153"/>
      <c r="Y161" s="153"/>
      <c r="Z161" s="153"/>
      <c r="AA161" s="153"/>
      <c r="AB161" s="153"/>
      <c r="AC161" s="153"/>
      <c r="AD161" s="153"/>
      <c r="AE161" s="153" t="s">
        <v>125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>
        <v>25</v>
      </c>
      <c r="B162" s="160" t="s">
        <v>254</v>
      </c>
      <c r="C162" s="198" t="s">
        <v>255</v>
      </c>
      <c r="D162" s="162" t="s">
        <v>182</v>
      </c>
      <c r="E162" s="170">
        <v>3.6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21</v>
      </c>
      <c r="M162" s="175">
        <f>G162*(1+L162/100)</f>
        <v>0</v>
      </c>
      <c r="N162" s="163">
        <v>0</v>
      </c>
      <c r="O162" s="163">
        <f>ROUND(E162*N162,5)</f>
        <v>0</v>
      </c>
      <c r="P162" s="163">
        <v>6.5000000000000002E-2</v>
      </c>
      <c r="Q162" s="163">
        <f>ROUND(E162*P162,5)</f>
        <v>0.23400000000000001</v>
      </c>
      <c r="R162" s="163"/>
      <c r="S162" s="163"/>
      <c r="T162" s="164">
        <v>0.42</v>
      </c>
      <c r="U162" s="163">
        <f>ROUND(E162*T162,2)</f>
        <v>1.51</v>
      </c>
      <c r="V162" s="175" t="s">
        <v>427</v>
      </c>
      <c r="W162" s="153"/>
      <c r="X162" s="153"/>
      <c r="Y162" s="153"/>
      <c r="Z162" s="153"/>
      <c r="AA162" s="153"/>
      <c r="AB162" s="153"/>
      <c r="AC162" s="153"/>
      <c r="AD162" s="153"/>
      <c r="AE162" s="153" t="s">
        <v>123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9" t="s">
        <v>256</v>
      </c>
      <c r="D163" s="165"/>
      <c r="E163" s="171">
        <v>3.6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75"/>
      <c r="W163" s="153"/>
      <c r="X163" s="153"/>
      <c r="Y163" s="153"/>
      <c r="Z163" s="153"/>
      <c r="AA163" s="153"/>
      <c r="AB163" s="153"/>
      <c r="AC163" s="153"/>
      <c r="AD163" s="153"/>
      <c r="AE163" s="153" t="s">
        <v>125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201" t="s">
        <v>184</v>
      </c>
      <c r="D164" s="169"/>
      <c r="E164" s="173">
        <v>3.6</v>
      </c>
      <c r="F164" s="175"/>
      <c r="G164" s="175"/>
      <c r="H164" s="175"/>
      <c r="I164" s="175"/>
      <c r="J164" s="175"/>
      <c r="K164" s="175"/>
      <c r="L164" s="175"/>
      <c r="M164" s="175"/>
      <c r="N164" s="163"/>
      <c r="O164" s="163"/>
      <c r="P164" s="163"/>
      <c r="Q164" s="163"/>
      <c r="R164" s="163"/>
      <c r="S164" s="163"/>
      <c r="T164" s="164"/>
      <c r="U164" s="163"/>
      <c r="V164" s="175"/>
      <c r="W164" s="153"/>
      <c r="X164" s="153"/>
      <c r="Y164" s="153"/>
      <c r="Z164" s="153"/>
      <c r="AA164" s="153"/>
      <c r="AB164" s="153"/>
      <c r="AC164" s="153"/>
      <c r="AD164" s="153"/>
      <c r="AE164" s="153" t="s">
        <v>125</v>
      </c>
      <c r="AF164" s="153">
        <v>1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>
        <v>26</v>
      </c>
      <c r="B165" s="160" t="s">
        <v>257</v>
      </c>
      <c r="C165" s="198" t="s">
        <v>258</v>
      </c>
      <c r="D165" s="162" t="s">
        <v>259</v>
      </c>
      <c r="E165" s="170">
        <v>4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63">
        <v>4.8999999999999998E-4</v>
      </c>
      <c r="O165" s="163">
        <f>ROUND(E165*N165,5)</f>
        <v>1.9599999999999999E-3</v>
      </c>
      <c r="P165" s="163">
        <v>8.1000000000000003E-2</v>
      </c>
      <c r="Q165" s="163">
        <f>ROUND(E165*P165,5)</f>
        <v>0.32400000000000001</v>
      </c>
      <c r="R165" s="163"/>
      <c r="S165" s="163"/>
      <c r="T165" s="164">
        <v>1.0375799999999999</v>
      </c>
      <c r="U165" s="163">
        <f>ROUND(E165*T165,2)</f>
        <v>4.1500000000000004</v>
      </c>
      <c r="V165" s="175" t="s">
        <v>427</v>
      </c>
      <c r="W165" s="153"/>
      <c r="X165" s="153"/>
      <c r="Y165" s="153"/>
      <c r="Z165" s="153"/>
      <c r="AA165" s="153"/>
      <c r="AB165" s="153"/>
      <c r="AC165" s="153"/>
      <c r="AD165" s="153"/>
      <c r="AE165" s="153" t="s">
        <v>176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9" t="s">
        <v>260</v>
      </c>
      <c r="D166" s="165"/>
      <c r="E166" s="171"/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75"/>
      <c r="W166" s="153"/>
      <c r="X166" s="153"/>
      <c r="Y166" s="153"/>
      <c r="Z166" s="153"/>
      <c r="AA166" s="153"/>
      <c r="AB166" s="153"/>
      <c r="AC166" s="153"/>
      <c r="AD166" s="153"/>
      <c r="AE166" s="153" t="s">
        <v>125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199" t="s">
        <v>261</v>
      </c>
      <c r="D167" s="165"/>
      <c r="E167" s="171">
        <v>4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75"/>
      <c r="W167" s="153"/>
      <c r="X167" s="153"/>
      <c r="Y167" s="153"/>
      <c r="Z167" s="153"/>
      <c r="AA167" s="153"/>
      <c r="AB167" s="153"/>
      <c r="AC167" s="153"/>
      <c r="AD167" s="153"/>
      <c r="AE167" s="153" t="s">
        <v>125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54">
        <v>27</v>
      </c>
      <c r="B168" s="160" t="s">
        <v>262</v>
      </c>
      <c r="C168" s="198" t="s">
        <v>263</v>
      </c>
      <c r="D168" s="162" t="s">
        <v>182</v>
      </c>
      <c r="E168" s="170">
        <v>0.26100000000000001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63">
        <v>5.5000000000000003E-4</v>
      </c>
      <c r="O168" s="163">
        <f>ROUND(E168*N168,5)</f>
        <v>1.3999999999999999E-4</v>
      </c>
      <c r="P168" s="163">
        <v>0.72</v>
      </c>
      <c r="Q168" s="163">
        <f>ROUND(E168*P168,5)</f>
        <v>0.18792</v>
      </c>
      <c r="R168" s="163"/>
      <c r="S168" s="163"/>
      <c r="T168" s="164">
        <v>10.202999999999999</v>
      </c>
      <c r="U168" s="163">
        <f>ROUND(E168*T168,2)</f>
        <v>2.66</v>
      </c>
      <c r="V168" s="175" t="s">
        <v>427</v>
      </c>
      <c r="W168" s="153"/>
      <c r="X168" s="153"/>
      <c r="Y168" s="153"/>
      <c r="Z168" s="153"/>
      <c r="AA168" s="153"/>
      <c r="AB168" s="153"/>
      <c r="AC168" s="153"/>
      <c r="AD168" s="153"/>
      <c r="AE168" s="153" t="s">
        <v>176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9" t="s">
        <v>238</v>
      </c>
      <c r="D169" s="165"/>
      <c r="E169" s="171"/>
      <c r="F169" s="175"/>
      <c r="G169" s="175"/>
      <c r="H169" s="175"/>
      <c r="I169" s="175"/>
      <c r="J169" s="175"/>
      <c r="K169" s="175"/>
      <c r="L169" s="175"/>
      <c r="M169" s="175"/>
      <c r="N169" s="163"/>
      <c r="O169" s="163"/>
      <c r="P169" s="163"/>
      <c r="Q169" s="163"/>
      <c r="R169" s="163"/>
      <c r="S169" s="163"/>
      <c r="T169" s="164"/>
      <c r="U169" s="163"/>
      <c r="V169" s="175"/>
      <c r="W169" s="153"/>
      <c r="X169" s="153"/>
      <c r="Y169" s="153"/>
      <c r="Z169" s="153"/>
      <c r="AA169" s="153"/>
      <c r="AB169" s="153"/>
      <c r="AC169" s="153"/>
      <c r="AD169" s="153"/>
      <c r="AE169" s="153" t="s">
        <v>125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9" t="s">
        <v>264</v>
      </c>
      <c r="D170" s="165"/>
      <c r="E170" s="171">
        <v>0.26100000000000001</v>
      </c>
      <c r="F170" s="175"/>
      <c r="G170" s="175"/>
      <c r="H170" s="175"/>
      <c r="I170" s="175"/>
      <c r="J170" s="175"/>
      <c r="K170" s="175"/>
      <c r="L170" s="175"/>
      <c r="M170" s="175"/>
      <c r="N170" s="163"/>
      <c r="O170" s="163"/>
      <c r="P170" s="163"/>
      <c r="Q170" s="163"/>
      <c r="R170" s="163"/>
      <c r="S170" s="163"/>
      <c r="T170" s="164"/>
      <c r="U170" s="163"/>
      <c r="V170" s="175"/>
      <c r="W170" s="153"/>
      <c r="X170" s="153"/>
      <c r="Y170" s="153"/>
      <c r="Z170" s="153"/>
      <c r="AA170" s="153"/>
      <c r="AB170" s="153"/>
      <c r="AC170" s="153"/>
      <c r="AD170" s="153"/>
      <c r="AE170" s="153" t="s">
        <v>125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>
        <v>28</v>
      </c>
      <c r="B171" s="160" t="s">
        <v>265</v>
      </c>
      <c r="C171" s="198" t="s">
        <v>266</v>
      </c>
      <c r="D171" s="162" t="s">
        <v>182</v>
      </c>
      <c r="E171" s="170">
        <v>2.0925000000000002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63">
        <v>5.5000000000000003E-4</v>
      </c>
      <c r="O171" s="163">
        <f>ROUND(E171*N171,5)</f>
        <v>1.15E-3</v>
      </c>
      <c r="P171" s="163">
        <v>0.54</v>
      </c>
      <c r="Q171" s="163">
        <f>ROUND(E171*P171,5)</f>
        <v>1.12995</v>
      </c>
      <c r="R171" s="163"/>
      <c r="S171" s="163"/>
      <c r="T171" s="164">
        <v>3.0087000000000002</v>
      </c>
      <c r="U171" s="163">
        <f>ROUND(E171*T171,2)</f>
        <v>6.3</v>
      </c>
      <c r="V171" s="175" t="s">
        <v>427</v>
      </c>
      <c r="W171" s="153"/>
      <c r="X171" s="153"/>
      <c r="Y171" s="153"/>
      <c r="Z171" s="153"/>
      <c r="AA171" s="153"/>
      <c r="AB171" s="153"/>
      <c r="AC171" s="153"/>
      <c r="AD171" s="153"/>
      <c r="AE171" s="153" t="s">
        <v>176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9" t="s">
        <v>238</v>
      </c>
      <c r="D172" s="165"/>
      <c r="E172" s="171"/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75"/>
      <c r="W172" s="153"/>
      <c r="X172" s="153"/>
      <c r="Y172" s="153"/>
      <c r="Z172" s="153"/>
      <c r="AA172" s="153"/>
      <c r="AB172" s="153"/>
      <c r="AC172" s="153"/>
      <c r="AD172" s="153"/>
      <c r="AE172" s="153" t="s">
        <v>125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0"/>
      <c r="C173" s="199" t="s">
        <v>267</v>
      </c>
      <c r="D173" s="165"/>
      <c r="E173" s="171"/>
      <c r="F173" s="175"/>
      <c r="G173" s="175"/>
      <c r="H173" s="175"/>
      <c r="I173" s="175"/>
      <c r="J173" s="175"/>
      <c r="K173" s="175"/>
      <c r="L173" s="175"/>
      <c r="M173" s="175"/>
      <c r="N173" s="163"/>
      <c r="O173" s="163"/>
      <c r="P173" s="163"/>
      <c r="Q173" s="163"/>
      <c r="R173" s="163"/>
      <c r="S173" s="163"/>
      <c r="T173" s="164"/>
      <c r="U173" s="163"/>
      <c r="V173" s="175"/>
      <c r="W173" s="153"/>
      <c r="X173" s="153"/>
      <c r="Y173" s="153"/>
      <c r="Z173" s="153"/>
      <c r="AA173" s="153"/>
      <c r="AB173" s="153"/>
      <c r="AC173" s="153"/>
      <c r="AD173" s="153"/>
      <c r="AE173" s="153" t="s">
        <v>125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9" t="s">
        <v>268</v>
      </c>
      <c r="D174" s="165"/>
      <c r="E174" s="171">
        <v>0.495</v>
      </c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75"/>
      <c r="W174" s="153"/>
      <c r="X174" s="153"/>
      <c r="Y174" s="153"/>
      <c r="Z174" s="153"/>
      <c r="AA174" s="153"/>
      <c r="AB174" s="153"/>
      <c r="AC174" s="153"/>
      <c r="AD174" s="153"/>
      <c r="AE174" s="153" t="s">
        <v>125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199" t="s">
        <v>269</v>
      </c>
      <c r="D175" s="165"/>
      <c r="E175" s="171">
        <v>0.5625</v>
      </c>
      <c r="F175" s="175"/>
      <c r="G175" s="175"/>
      <c r="H175" s="175"/>
      <c r="I175" s="175"/>
      <c r="J175" s="175"/>
      <c r="K175" s="175"/>
      <c r="L175" s="175"/>
      <c r="M175" s="175"/>
      <c r="N175" s="163"/>
      <c r="O175" s="163"/>
      <c r="P175" s="163"/>
      <c r="Q175" s="163"/>
      <c r="R175" s="163"/>
      <c r="S175" s="163"/>
      <c r="T175" s="164"/>
      <c r="U175" s="163"/>
      <c r="V175" s="175"/>
      <c r="W175" s="153"/>
      <c r="X175" s="153"/>
      <c r="Y175" s="153"/>
      <c r="Z175" s="153"/>
      <c r="AA175" s="153"/>
      <c r="AB175" s="153"/>
      <c r="AC175" s="153"/>
      <c r="AD175" s="153"/>
      <c r="AE175" s="153" t="s">
        <v>125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0"/>
      <c r="C176" s="201" t="s">
        <v>184</v>
      </c>
      <c r="D176" s="169"/>
      <c r="E176" s="173">
        <v>1.0575000000000001</v>
      </c>
      <c r="F176" s="175"/>
      <c r="G176" s="175"/>
      <c r="H176" s="175"/>
      <c r="I176" s="175"/>
      <c r="J176" s="175"/>
      <c r="K176" s="175"/>
      <c r="L176" s="175"/>
      <c r="M176" s="175"/>
      <c r="N176" s="163"/>
      <c r="O176" s="163"/>
      <c r="P176" s="163"/>
      <c r="Q176" s="163"/>
      <c r="R176" s="163"/>
      <c r="S176" s="163"/>
      <c r="T176" s="164"/>
      <c r="U176" s="163"/>
      <c r="V176" s="175"/>
      <c r="W176" s="153"/>
      <c r="X176" s="153"/>
      <c r="Y176" s="153"/>
      <c r="Z176" s="153"/>
      <c r="AA176" s="153"/>
      <c r="AB176" s="153"/>
      <c r="AC176" s="153"/>
      <c r="AD176" s="153"/>
      <c r="AE176" s="153" t="s">
        <v>125</v>
      </c>
      <c r="AF176" s="153">
        <v>1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9" t="s">
        <v>270</v>
      </c>
      <c r="D177" s="165"/>
      <c r="E177" s="171"/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75"/>
      <c r="W177" s="153"/>
      <c r="X177" s="153"/>
      <c r="Y177" s="153"/>
      <c r="Z177" s="153"/>
      <c r="AA177" s="153"/>
      <c r="AB177" s="153"/>
      <c r="AC177" s="153"/>
      <c r="AD177" s="153"/>
      <c r="AE177" s="153" t="s">
        <v>125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9" t="s">
        <v>271</v>
      </c>
      <c r="D178" s="165"/>
      <c r="E178" s="171">
        <v>1.0349999999999999</v>
      </c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75"/>
      <c r="W178" s="153"/>
      <c r="X178" s="153"/>
      <c r="Y178" s="153"/>
      <c r="Z178" s="153"/>
      <c r="AA178" s="153"/>
      <c r="AB178" s="153"/>
      <c r="AC178" s="153"/>
      <c r="AD178" s="153"/>
      <c r="AE178" s="153" t="s">
        <v>125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0"/>
      <c r="C179" s="201" t="s">
        <v>184</v>
      </c>
      <c r="D179" s="169"/>
      <c r="E179" s="173">
        <v>1.0349999999999999</v>
      </c>
      <c r="F179" s="175"/>
      <c r="G179" s="175"/>
      <c r="H179" s="175"/>
      <c r="I179" s="175"/>
      <c r="J179" s="175"/>
      <c r="K179" s="175"/>
      <c r="L179" s="175"/>
      <c r="M179" s="175"/>
      <c r="N179" s="163"/>
      <c r="O179" s="163"/>
      <c r="P179" s="163"/>
      <c r="Q179" s="163"/>
      <c r="R179" s="163"/>
      <c r="S179" s="163"/>
      <c r="T179" s="164"/>
      <c r="U179" s="163"/>
      <c r="V179" s="175"/>
      <c r="W179" s="153"/>
      <c r="X179" s="153"/>
      <c r="Y179" s="153"/>
      <c r="Z179" s="153"/>
      <c r="AA179" s="153"/>
      <c r="AB179" s="153"/>
      <c r="AC179" s="153"/>
      <c r="AD179" s="153"/>
      <c r="AE179" s="153" t="s">
        <v>125</v>
      </c>
      <c r="AF179" s="153">
        <v>1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>
        <v>29</v>
      </c>
      <c r="B180" s="160" t="s">
        <v>272</v>
      </c>
      <c r="C180" s="198" t="s">
        <v>273</v>
      </c>
      <c r="D180" s="162" t="s">
        <v>182</v>
      </c>
      <c r="E180" s="170">
        <v>1.2419999999999998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63">
        <v>0</v>
      </c>
      <c r="O180" s="163">
        <f>ROUND(E180*N180,5)</f>
        <v>0</v>
      </c>
      <c r="P180" s="163">
        <v>5.5E-2</v>
      </c>
      <c r="Q180" s="163">
        <f>ROUND(E180*P180,5)</f>
        <v>6.8309999999999996E-2</v>
      </c>
      <c r="R180" s="163"/>
      <c r="S180" s="163"/>
      <c r="T180" s="164">
        <v>0.42499999999999999</v>
      </c>
      <c r="U180" s="163">
        <f>ROUND(E180*T180,2)</f>
        <v>0.53</v>
      </c>
      <c r="V180" s="175" t="s">
        <v>427</v>
      </c>
      <c r="W180" s="153"/>
      <c r="X180" s="153"/>
      <c r="Y180" s="153"/>
      <c r="Z180" s="153"/>
      <c r="AA180" s="153"/>
      <c r="AB180" s="153"/>
      <c r="AC180" s="153"/>
      <c r="AD180" s="153"/>
      <c r="AE180" s="153" t="s">
        <v>123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0"/>
      <c r="C181" s="199" t="s">
        <v>270</v>
      </c>
      <c r="D181" s="165"/>
      <c r="E181" s="171"/>
      <c r="F181" s="175"/>
      <c r="G181" s="175"/>
      <c r="H181" s="175"/>
      <c r="I181" s="175"/>
      <c r="J181" s="175"/>
      <c r="K181" s="175"/>
      <c r="L181" s="175"/>
      <c r="M181" s="175"/>
      <c r="N181" s="163"/>
      <c r="O181" s="163"/>
      <c r="P181" s="163"/>
      <c r="Q181" s="163"/>
      <c r="R181" s="163"/>
      <c r="S181" s="163"/>
      <c r="T181" s="164"/>
      <c r="U181" s="163"/>
      <c r="V181" s="175"/>
      <c r="W181" s="153"/>
      <c r="X181" s="153"/>
      <c r="Y181" s="153"/>
      <c r="Z181" s="153"/>
      <c r="AA181" s="153"/>
      <c r="AB181" s="153"/>
      <c r="AC181" s="153"/>
      <c r="AD181" s="153"/>
      <c r="AE181" s="153" t="s">
        <v>125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9" t="s">
        <v>274</v>
      </c>
      <c r="D182" s="165"/>
      <c r="E182" s="171">
        <v>1.242</v>
      </c>
      <c r="F182" s="175"/>
      <c r="G182" s="175"/>
      <c r="H182" s="175"/>
      <c r="I182" s="175"/>
      <c r="J182" s="175"/>
      <c r="K182" s="175"/>
      <c r="L182" s="175"/>
      <c r="M182" s="175"/>
      <c r="N182" s="163"/>
      <c r="O182" s="163"/>
      <c r="P182" s="163"/>
      <c r="Q182" s="163"/>
      <c r="R182" s="163"/>
      <c r="S182" s="163"/>
      <c r="T182" s="164"/>
      <c r="U182" s="163"/>
      <c r="V182" s="175"/>
      <c r="W182" s="153"/>
      <c r="X182" s="153"/>
      <c r="Y182" s="153"/>
      <c r="Z182" s="153"/>
      <c r="AA182" s="153"/>
      <c r="AB182" s="153"/>
      <c r="AC182" s="153"/>
      <c r="AD182" s="153"/>
      <c r="AE182" s="153" t="s">
        <v>125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201" t="s">
        <v>184</v>
      </c>
      <c r="D183" s="169"/>
      <c r="E183" s="173">
        <v>1.242</v>
      </c>
      <c r="F183" s="175"/>
      <c r="G183" s="175"/>
      <c r="H183" s="175"/>
      <c r="I183" s="175"/>
      <c r="J183" s="175"/>
      <c r="K183" s="175"/>
      <c r="L183" s="175"/>
      <c r="M183" s="175"/>
      <c r="N183" s="163"/>
      <c r="O183" s="163"/>
      <c r="P183" s="163"/>
      <c r="Q183" s="163"/>
      <c r="R183" s="163"/>
      <c r="S183" s="163"/>
      <c r="T183" s="164"/>
      <c r="U183" s="163"/>
      <c r="V183" s="175"/>
      <c r="W183" s="153"/>
      <c r="X183" s="153"/>
      <c r="Y183" s="153"/>
      <c r="Z183" s="153"/>
      <c r="AA183" s="153"/>
      <c r="AB183" s="153"/>
      <c r="AC183" s="153"/>
      <c r="AD183" s="153"/>
      <c r="AE183" s="153" t="s">
        <v>125</v>
      </c>
      <c r="AF183" s="153">
        <v>1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>
        <v>30</v>
      </c>
      <c r="B184" s="160" t="s">
        <v>275</v>
      </c>
      <c r="C184" s="198" t="s">
        <v>276</v>
      </c>
      <c r="D184" s="162" t="s">
        <v>259</v>
      </c>
      <c r="E184" s="170">
        <v>0.3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21</v>
      </c>
      <c r="M184" s="175">
        <f>G184*(1+L184/100)</f>
        <v>0</v>
      </c>
      <c r="N184" s="163">
        <v>0</v>
      </c>
      <c r="O184" s="163">
        <f>ROUND(E184*N184,5)</f>
        <v>0</v>
      </c>
      <c r="P184" s="163">
        <v>7.85E-2</v>
      </c>
      <c r="Q184" s="163">
        <f>ROUND(E184*P184,5)</f>
        <v>2.3550000000000001E-2</v>
      </c>
      <c r="R184" s="163"/>
      <c r="S184" s="163"/>
      <c r="T184" s="164">
        <v>6.2</v>
      </c>
      <c r="U184" s="163">
        <f>ROUND(E184*T184,2)</f>
        <v>1.86</v>
      </c>
      <c r="V184" s="175" t="s">
        <v>427</v>
      </c>
      <c r="W184" s="153"/>
      <c r="X184" s="153"/>
      <c r="Y184" s="153"/>
      <c r="Z184" s="153"/>
      <c r="AA184" s="153"/>
      <c r="AB184" s="153"/>
      <c r="AC184" s="153"/>
      <c r="AD184" s="153"/>
      <c r="AE184" s="153" t="s">
        <v>123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9" t="s">
        <v>238</v>
      </c>
      <c r="D185" s="165"/>
      <c r="E185" s="171"/>
      <c r="F185" s="175"/>
      <c r="G185" s="175"/>
      <c r="H185" s="175"/>
      <c r="I185" s="175"/>
      <c r="J185" s="175"/>
      <c r="K185" s="175"/>
      <c r="L185" s="175"/>
      <c r="M185" s="175"/>
      <c r="N185" s="163"/>
      <c r="O185" s="163"/>
      <c r="P185" s="163"/>
      <c r="Q185" s="163"/>
      <c r="R185" s="163"/>
      <c r="S185" s="163"/>
      <c r="T185" s="164"/>
      <c r="U185" s="163"/>
      <c r="V185" s="175"/>
      <c r="W185" s="153"/>
      <c r="X185" s="153"/>
      <c r="Y185" s="153"/>
      <c r="Z185" s="153"/>
      <c r="AA185" s="153"/>
      <c r="AB185" s="153"/>
      <c r="AC185" s="153"/>
      <c r="AD185" s="153"/>
      <c r="AE185" s="153" t="s">
        <v>125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9" t="s">
        <v>277</v>
      </c>
      <c r="D186" s="165"/>
      <c r="E186" s="171">
        <v>0.3</v>
      </c>
      <c r="F186" s="175"/>
      <c r="G186" s="175"/>
      <c r="H186" s="175"/>
      <c r="I186" s="175"/>
      <c r="J186" s="175"/>
      <c r="K186" s="175"/>
      <c r="L186" s="175"/>
      <c r="M186" s="175"/>
      <c r="N186" s="163"/>
      <c r="O186" s="163"/>
      <c r="P186" s="163"/>
      <c r="Q186" s="163"/>
      <c r="R186" s="163"/>
      <c r="S186" s="163"/>
      <c r="T186" s="164"/>
      <c r="U186" s="163"/>
      <c r="V186" s="175"/>
      <c r="W186" s="153"/>
      <c r="X186" s="153"/>
      <c r="Y186" s="153"/>
      <c r="Z186" s="153"/>
      <c r="AA186" s="153"/>
      <c r="AB186" s="153"/>
      <c r="AC186" s="153"/>
      <c r="AD186" s="153"/>
      <c r="AE186" s="153" t="s">
        <v>125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>
        <v>31</v>
      </c>
      <c r="B187" s="160" t="s">
        <v>278</v>
      </c>
      <c r="C187" s="198" t="s">
        <v>279</v>
      </c>
      <c r="D187" s="162" t="s">
        <v>259</v>
      </c>
      <c r="E187" s="170">
        <v>1.65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21</v>
      </c>
      <c r="M187" s="175">
        <f>G187*(1+L187/100)</f>
        <v>0</v>
      </c>
      <c r="N187" s="163">
        <v>0</v>
      </c>
      <c r="O187" s="163">
        <f>ROUND(E187*N187,5)</f>
        <v>0</v>
      </c>
      <c r="P187" s="163">
        <v>5.6520000000000001E-2</v>
      </c>
      <c r="Q187" s="163">
        <f>ROUND(E187*P187,5)</f>
        <v>9.3259999999999996E-2</v>
      </c>
      <c r="R187" s="163"/>
      <c r="S187" s="163"/>
      <c r="T187" s="164">
        <v>5.5</v>
      </c>
      <c r="U187" s="163">
        <f>ROUND(E187*T187,2)</f>
        <v>9.08</v>
      </c>
      <c r="V187" s="175" t="s">
        <v>427</v>
      </c>
      <c r="W187" s="153"/>
      <c r="X187" s="153"/>
      <c r="Y187" s="153"/>
      <c r="Z187" s="153"/>
      <c r="AA187" s="153"/>
      <c r="AB187" s="153"/>
      <c r="AC187" s="153"/>
      <c r="AD187" s="153"/>
      <c r="AE187" s="153" t="s">
        <v>123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9" t="s">
        <v>238</v>
      </c>
      <c r="D188" s="165"/>
      <c r="E188" s="171"/>
      <c r="F188" s="175"/>
      <c r="G188" s="175"/>
      <c r="H188" s="175"/>
      <c r="I188" s="175"/>
      <c r="J188" s="175"/>
      <c r="K188" s="175"/>
      <c r="L188" s="175"/>
      <c r="M188" s="175"/>
      <c r="N188" s="163"/>
      <c r="O188" s="163"/>
      <c r="P188" s="163"/>
      <c r="Q188" s="163"/>
      <c r="R188" s="163"/>
      <c r="S188" s="163"/>
      <c r="T188" s="164"/>
      <c r="U188" s="163"/>
      <c r="V188" s="175"/>
      <c r="W188" s="153"/>
      <c r="X188" s="153"/>
      <c r="Y188" s="153"/>
      <c r="Z188" s="153"/>
      <c r="AA188" s="153"/>
      <c r="AB188" s="153"/>
      <c r="AC188" s="153"/>
      <c r="AD188" s="153"/>
      <c r="AE188" s="153" t="s">
        <v>125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0"/>
      <c r="C189" s="199" t="s">
        <v>280</v>
      </c>
      <c r="D189" s="165"/>
      <c r="E189" s="171">
        <v>1.65</v>
      </c>
      <c r="F189" s="175"/>
      <c r="G189" s="175"/>
      <c r="H189" s="175"/>
      <c r="I189" s="175"/>
      <c r="J189" s="175"/>
      <c r="K189" s="175"/>
      <c r="L189" s="175"/>
      <c r="M189" s="175"/>
      <c r="N189" s="163"/>
      <c r="O189" s="163"/>
      <c r="P189" s="163"/>
      <c r="Q189" s="163"/>
      <c r="R189" s="163"/>
      <c r="S189" s="163"/>
      <c r="T189" s="164"/>
      <c r="U189" s="163"/>
      <c r="V189" s="175"/>
      <c r="W189" s="153"/>
      <c r="X189" s="153"/>
      <c r="Y189" s="153"/>
      <c r="Z189" s="153"/>
      <c r="AA189" s="153"/>
      <c r="AB189" s="153"/>
      <c r="AC189" s="153"/>
      <c r="AD189" s="153"/>
      <c r="AE189" s="153" t="s">
        <v>125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>
        <v>32</v>
      </c>
      <c r="B190" s="160" t="s">
        <v>281</v>
      </c>
      <c r="C190" s="198" t="s">
        <v>282</v>
      </c>
      <c r="D190" s="162" t="s">
        <v>166</v>
      </c>
      <c r="E190" s="170">
        <v>8</v>
      </c>
      <c r="F190" s="174"/>
      <c r="G190" s="175">
        <f>ROUND(E190*F190,2)</f>
        <v>0</v>
      </c>
      <c r="H190" s="174"/>
      <c r="I190" s="175">
        <f>ROUND(E190*H190,2)</f>
        <v>0</v>
      </c>
      <c r="J190" s="174"/>
      <c r="K190" s="175">
        <f>ROUND(E190*J190,2)</f>
        <v>0</v>
      </c>
      <c r="L190" s="175">
        <v>21</v>
      </c>
      <c r="M190" s="175">
        <f>G190*(1+L190/100)</f>
        <v>0</v>
      </c>
      <c r="N190" s="163">
        <v>0</v>
      </c>
      <c r="O190" s="163">
        <f>ROUND(E190*N190,5)</f>
        <v>0</v>
      </c>
      <c r="P190" s="163">
        <v>2.0000000000000001E-4</v>
      </c>
      <c r="Q190" s="163">
        <f>ROUND(E190*P190,5)</f>
        <v>1.6000000000000001E-3</v>
      </c>
      <c r="R190" s="163"/>
      <c r="S190" s="163"/>
      <c r="T190" s="164">
        <v>8.5999999999999993E-2</v>
      </c>
      <c r="U190" s="163">
        <f>ROUND(E190*T190,2)</f>
        <v>0.69</v>
      </c>
      <c r="V190" s="175" t="s">
        <v>427</v>
      </c>
      <c r="W190" s="153"/>
      <c r="X190" s="153"/>
      <c r="Y190" s="153"/>
      <c r="Z190" s="153"/>
      <c r="AA190" s="153"/>
      <c r="AB190" s="153"/>
      <c r="AC190" s="153"/>
      <c r="AD190" s="153"/>
      <c r="AE190" s="153" t="s">
        <v>123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199" t="s">
        <v>167</v>
      </c>
      <c r="D191" s="165"/>
      <c r="E191" s="171"/>
      <c r="F191" s="175"/>
      <c r="G191" s="175"/>
      <c r="H191" s="175"/>
      <c r="I191" s="175"/>
      <c r="J191" s="175"/>
      <c r="K191" s="175"/>
      <c r="L191" s="175"/>
      <c r="M191" s="175"/>
      <c r="N191" s="163"/>
      <c r="O191" s="163"/>
      <c r="P191" s="163"/>
      <c r="Q191" s="163"/>
      <c r="R191" s="163"/>
      <c r="S191" s="163"/>
      <c r="T191" s="164"/>
      <c r="U191" s="163"/>
      <c r="V191" s="175"/>
      <c r="W191" s="153"/>
      <c r="X191" s="153"/>
      <c r="Y191" s="153"/>
      <c r="Z191" s="153"/>
      <c r="AA191" s="153"/>
      <c r="AB191" s="153"/>
      <c r="AC191" s="153"/>
      <c r="AD191" s="153"/>
      <c r="AE191" s="153" t="s">
        <v>125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9" t="s">
        <v>283</v>
      </c>
      <c r="D192" s="165"/>
      <c r="E192" s="171">
        <v>8</v>
      </c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75"/>
      <c r="W192" s="153"/>
      <c r="X192" s="153"/>
      <c r="Y192" s="153"/>
      <c r="Z192" s="153"/>
      <c r="AA192" s="153"/>
      <c r="AB192" s="153"/>
      <c r="AC192" s="153"/>
      <c r="AD192" s="153"/>
      <c r="AE192" s="153" t="s">
        <v>125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0"/>
      <c r="C193" s="201" t="s">
        <v>184</v>
      </c>
      <c r="D193" s="169"/>
      <c r="E193" s="173">
        <v>8</v>
      </c>
      <c r="F193" s="175"/>
      <c r="G193" s="175"/>
      <c r="H193" s="175"/>
      <c r="I193" s="175"/>
      <c r="J193" s="175"/>
      <c r="K193" s="175"/>
      <c r="L193" s="175"/>
      <c r="M193" s="175"/>
      <c r="N193" s="163"/>
      <c r="O193" s="163"/>
      <c r="P193" s="163"/>
      <c r="Q193" s="163"/>
      <c r="R193" s="163"/>
      <c r="S193" s="163"/>
      <c r="T193" s="164"/>
      <c r="U193" s="163"/>
      <c r="V193" s="175"/>
      <c r="W193" s="153"/>
      <c r="X193" s="153"/>
      <c r="Y193" s="153"/>
      <c r="Z193" s="153"/>
      <c r="AA193" s="153"/>
      <c r="AB193" s="153"/>
      <c r="AC193" s="153"/>
      <c r="AD193" s="153"/>
      <c r="AE193" s="153" t="s">
        <v>125</v>
      </c>
      <c r="AF193" s="153">
        <v>1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>
        <v>33</v>
      </c>
      <c r="B194" s="160" t="s">
        <v>284</v>
      </c>
      <c r="C194" s="198" t="s">
        <v>285</v>
      </c>
      <c r="D194" s="162" t="s">
        <v>182</v>
      </c>
      <c r="E194" s="170">
        <v>62.63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63">
        <v>0</v>
      </c>
      <c r="O194" s="163">
        <f>ROUND(E194*N194,5)</f>
        <v>0</v>
      </c>
      <c r="P194" s="163">
        <v>1.26E-2</v>
      </c>
      <c r="Q194" s="163">
        <f>ROUND(E194*P194,5)</f>
        <v>0.78913999999999995</v>
      </c>
      <c r="R194" s="163"/>
      <c r="S194" s="163"/>
      <c r="T194" s="164">
        <v>0.33</v>
      </c>
      <c r="U194" s="163">
        <f>ROUND(E194*T194,2)</f>
        <v>20.67</v>
      </c>
      <c r="V194" s="175" t="s">
        <v>427</v>
      </c>
      <c r="W194" s="153"/>
      <c r="X194" s="153"/>
      <c r="Y194" s="153"/>
      <c r="Z194" s="153"/>
      <c r="AA194" s="153"/>
      <c r="AB194" s="153"/>
      <c r="AC194" s="153"/>
      <c r="AD194" s="153"/>
      <c r="AE194" s="153" t="s">
        <v>123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ht="22.5" outlineLevel="1" x14ac:dyDescent="0.2">
      <c r="A195" s="154"/>
      <c r="B195" s="160"/>
      <c r="C195" s="199" t="s">
        <v>286</v>
      </c>
      <c r="D195" s="165"/>
      <c r="E195" s="171"/>
      <c r="F195" s="175"/>
      <c r="G195" s="175"/>
      <c r="H195" s="175"/>
      <c r="I195" s="175"/>
      <c r="J195" s="175"/>
      <c r="K195" s="175"/>
      <c r="L195" s="175"/>
      <c r="M195" s="175"/>
      <c r="N195" s="163"/>
      <c r="O195" s="163"/>
      <c r="P195" s="163"/>
      <c r="Q195" s="163"/>
      <c r="R195" s="163"/>
      <c r="S195" s="163"/>
      <c r="T195" s="164"/>
      <c r="U195" s="163"/>
      <c r="V195" s="175"/>
      <c r="W195" s="153"/>
      <c r="X195" s="153"/>
      <c r="Y195" s="153"/>
      <c r="Z195" s="153"/>
      <c r="AA195" s="153"/>
      <c r="AB195" s="153"/>
      <c r="AC195" s="153"/>
      <c r="AD195" s="153"/>
      <c r="AE195" s="153" t="s">
        <v>125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199" t="s">
        <v>202</v>
      </c>
      <c r="D196" s="165"/>
      <c r="E196" s="171"/>
      <c r="F196" s="175"/>
      <c r="G196" s="175"/>
      <c r="H196" s="175"/>
      <c r="I196" s="175"/>
      <c r="J196" s="175"/>
      <c r="K196" s="175"/>
      <c r="L196" s="175"/>
      <c r="M196" s="175"/>
      <c r="N196" s="163"/>
      <c r="O196" s="163"/>
      <c r="P196" s="163"/>
      <c r="Q196" s="163"/>
      <c r="R196" s="163"/>
      <c r="S196" s="163"/>
      <c r="T196" s="164"/>
      <c r="U196" s="163"/>
      <c r="V196" s="175"/>
      <c r="W196" s="153"/>
      <c r="X196" s="153"/>
      <c r="Y196" s="153"/>
      <c r="Z196" s="153"/>
      <c r="AA196" s="153"/>
      <c r="AB196" s="153"/>
      <c r="AC196" s="153"/>
      <c r="AD196" s="153"/>
      <c r="AE196" s="153" t="s">
        <v>125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199" t="s">
        <v>287</v>
      </c>
      <c r="D197" s="165"/>
      <c r="E197" s="171">
        <v>62.63</v>
      </c>
      <c r="F197" s="175"/>
      <c r="G197" s="175"/>
      <c r="H197" s="175"/>
      <c r="I197" s="175"/>
      <c r="J197" s="175"/>
      <c r="K197" s="175"/>
      <c r="L197" s="175"/>
      <c r="M197" s="175"/>
      <c r="N197" s="163"/>
      <c r="O197" s="163"/>
      <c r="P197" s="163"/>
      <c r="Q197" s="163"/>
      <c r="R197" s="163"/>
      <c r="S197" s="163"/>
      <c r="T197" s="164"/>
      <c r="U197" s="163"/>
      <c r="V197" s="175"/>
      <c r="W197" s="153"/>
      <c r="X197" s="153"/>
      <c r="Y197" s="153"/>
      <c r="Z197" s="153"/>
      <c r="AA197" s="153"/>
      <c r="AB197" s="153"/>
      <c r="AC197" s="153"/>
      <c r="AD197" s="153"/>
      <c r="AE197" s="153" t="s">
        <v>125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/>
      <c r="B198" s="160"/>
      <c r="C198" s="201" t="s">
        <v>184</v>
      </c>
      <c r="D198" s="169"/>
      <c r="E198" s="173">
        <v>62.63</v>
      </c>
      <c r="F198" s="175"/>
      <c r="G198" s="175"/>
      <c r="H198" s="175"/>
      <c r="I198" s="175"/>
      <c r="J198" s="175"/>
      <c r="K198" s="175"/>
      <c r="L198" s="175"/>
      <c r="M198" s="175"/>
      <c r="N198" s="163"/>
      <c r="O198" s="163"/>
      <c r="P198" s="163"/>
      <c r="Q198" s="163"/>
      <c r="R198" s="163"/>
      <c r="S198" s="163"/>
      <c r="T198" s="164"/>
      <c r="U198" s="163"/>
      <c r="V198" s="175"/>
      <c r="W198" s="153"/>
      <c r="X198" s="153"/>
      <c r="Y198" s="153"/>
      <c r="Z198" s="153"/>
      <c r="AA198" s="153"/>
      <c r="AB198" s="153"/>
      <c r="AC198" s="153"/>
      <c r="AD198" s="153"/>
      <c r="AE198" s="153" t="s">
        <v>125</v>
      </c>
      <c r="AF198" s="153">
        <v>1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>
        <v>34</v>
      </c>
      <c r="B199" s="160" t="s">
        <v>288</v>
      </c>
      <c r="C199" s="198" t="s">
        <v>289</v>
      </c>
      <c r="D199" s="162" t="s">
        <v>182</v>
      </c>
      <c r="E199" s="170">
        <v>10.54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63">
        <v>0</v>
      </c>
      <c r="O199" s="163">
        <f>ROUND(E199*N199,5)</f>
        <v>0</v>
      </c>
      <c r="P199" s="163">
        <v>6.8000000000000005E-2</v>
      </c>
      <c r="Q199" s="163">
        <f>ROUND(E199*P199,5)</f>
        <v>0.71672000000000002</v>
      </c>
      <c r="R199" s="163"/>
      <c r="S199" s="163"/>
      <c r="T199" s="164">
        <v>0.3</v>
      </c>
      <c r="U199" s="163">
        <f>ROUND(E199*T199,2)</f>
        <v>3.16</v>
      </c>
      <c r="V199" s="175" t="s">
        <v>427</v>
      </c>
      <c r="W199" s="153"/>
      <c r="X199" s="153"/>
      <c r="Y199" s="153"/>
      <c r="Z199" s="153"/>
      <c r="AA199" s="153"/>
      <c r="AB199" s="153"/>
      <c r="AC199" s="153"/>
      <c r="AD199" s="153"/>
      <c r="AE199" s="153" t="s">
        <v>123</v>
      </c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9" t="s">
        <v>290</v>
      </c>
      <c r="D200" s="165"/>
      <c r="E200" s="171"/>
      <c r="F200" s="175"/>
      <c r="G200" s="175"/>
      <c r="H200" s="175"/>
      <c r="I200" s="175"/>
      <c r="J200" s="175"/>
      <c r="K200" s="175"/>
      <c r="L200" s="175"/>
      <c r="M200" s="175"/>
      <c r="N200" s="163"/>
      <c r="O200" s="163"/>
      <c r="P200" s="163"/>
      <c r="Q200" s="163"/>
      <c r="R200" s="163"/>
      <c r="S200" s="163"/>
      <c r="T200" s="164"/>
      <c r="U200" s="163"/>
      <c r="V200" s="175"/>
      <c r="W200" s="153"/>
      <c r="X200" s="153"/>
      <c r="Y200" s="153"/>
      <c r="Z200" s="153"/>
      <c r="AA200" s="153"/>
      <c r="AB200" s="153"/>
      <c r="AC200" s="153"/>
      <c r="AD200" s="153"/>
      <c r="AE200" s="153" t="s">
        <v>125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199" t="s">
        <v>291</v>
      </c>
      <c r="D201" s="165"/>
      <c r="E201" s="171">
        <v>5.54</v>
      </c>
      <c r="F201" s="175"/>
      <c r="G201" s="175"/>
      <c r="H201" s="175"/>
      <c r="I201" s="175"/>
      <c r="J201" s="175"/>
      <c r="K201" s="175"/>
      <c r="L201" s="175"/>
      <c r="M201" s="175"/>
      <c r="N201" s="163"/>
      <c r="O201" s="163"/>
      <c r="P201" s="163"/>
      <c r="Q201" s="163"/>
      <c r="R201" s="163"/>
      <c r="S201" s="163"/>
      <c r="T201" s="164"/>
      <c r="U201" s="163"/>
      <c r="V201" s="175"/>
      <c r="W201" s="153"/>
      <c r="X201" s="153"/>
      <c r="Y201" s="153"/>
      <c r="Z201" s="153"/>
      <c r="AA201" s="153"/>
      <c r="AB201" s="153"/>
      <c r="AC201" s="153"/>
      <c r="AD201" s="153"/>
      <c r="AE201" s="153" t="s">
        <v>125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9" t="s">
        <v>292</v>
      </c>
      <c r="D202" s="165"/>
      <c r="E202" s="171">
        <v>5</v>
      </c>
      <c r="F202" s="175"/>
      <c r="G202" s="175"/>
      <c r="H202" s="175"/>
      <c r="I202" s="175"/>
      <c r="J202" s="175"/>
      <c r="K202" s="175"/>
      <c r="L202" s="175"/>
      <c r="M202" s="175"/>
      <c r="N202" s="163"/>
      <c r="O202" s="163"/>
      <c r="P202" s="163"/>
      <c r="Q202" s="163"/>
      <c r="R202" s="163"/>
      <c r="S202" s="163"/>
      <c r="T202" s="164"/>
      <c r="U202" s="163"/>
      <c r="V202" s="175"/>
      <c r="W202" s="153"/>
      <c r="X202" s="153"/>
      <c r="Y202" s="153"/>
      <c r="Z202" s="153"/>
      <c r="AA202" s="153"/>
      <c r="AB202" s="153"/>
      <c r="AC202" s="153"/>
      <c r="AD202" s="153"/>
      <c r="AE202" s="153" t="s">
        <v>125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0"/>
      <c r="C203" s="201" t="s">
        <v>184</v>
      </c>
      <c r="D203" s="169"/>
      <c r="E203" s="173">
        <v>10.54</v>
      </c>
      <c r="F203" s="175"/>
      <c r="G203" s="175"/>
      <c r="H203" s="175"/>
      <c r="I203" s="175"/>
      <c r="J203" s="175"/>
      <c r="K203" s="175"/>
      <c r="L203" s="175"/>
      <c r="M203" s="175"/>
      <c r="N203" s="163"/>
      <c r="O203" s="163"/>
      <c r="P203" s="163"/>
      <c r="Q203" s="163"/>
      <c r="R203" s="163"/>
      <c r="S203" s="163"/>
      <c r="T203" s="164"/>
      <c r="U203" s="163"/>
      <c r="V203" s="175"/>
      <c r="W203" s="153"/>
      <c r="X203" s="153"/>
      <c r="Y203" s="153"/>
      <c r="Z203" s="153"/>
      <c r="AA203" s="153"/>
      <c r="AB203" s="153"/>
      <c r="AC203" s="153"/>
      <c r="AD203" s="153"/>
      <c r="AE203" s="153" t="s">
        <v>125</v>
      </c>
      <c r="AF203" s="153">
        <v>1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>
        <v>35</v>
      </c>
      <c r="B204" s="160" t="s">
        <v>293</v>
      </c>
      <c r="C204" s="198" t="s">
        <v>294</v>
      </c>
      <c r="D204" s="162" t="s">
        <v>182</v>
      </c>
      <c r="E204" s="170">
        <v>10.54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21</v>
      </c>
      <c r="M204" s="175">
        <f>G204*(1+L204/100)</f>
        <v>0</v>
      </c>
      <c r="N204" s="163">
        <v>0</v>
      </c>
      <c r="O204" s="163">
        <f>ROUND(E204*N204,5)</f>
        <v>0</v>
      </c>
      <c r="P204" s="163">
        <v>4.5999999999999999E-2</v>
      </c>
      <c r="Q204" s="163">
        <f>ROUND(E204*P204,5)</f>
        <v>0.48483999999999999</v>
      </c>
      <c r="R204" s="163"/>
      <c r="S204" s="163"/>
      <c r="T204" s="164">
        <v>0.26</v>
      </c>
      <c r="U204" s="163">
        <f>ROUND(E204*T204,2)</f>
        <v>2.74</v>
      </c>
      <c r="V204" s="175" t="s">
        <v>427</v>
      </c>
      <c r="W204" s="153"/>
      <c r="X204" s="153"/>
      <c r="Y204" s="153"/>
      <c r="Z204" s="153"/>
      <c r="AA204" s="153"/>
      <c r="AB204" s="153"/>
      <c r="AC204" s="153"/>
      <c r="AD204" s="153"/>
      <c r="AE204" s="153" t="s">
        <v>123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0"/>
      <c r="C205" s="199" t="s">
        <v>290</v>
      </c>
      <c r="D205" s="165"/>
      <c r="E205" s="171"/>
      <c r="F205" s="175"/>
      <c r="G205" s="175"/>
      <c r="H205" s="175"/>
      <c r="I205" s="175"/>
      <c r="J205" s="175"/>
      <c r="K205" s="175"/>
      <c r="L205" s="175"/>
      <c r="M205" s="175"/>
      <c r="N205" s="163"/>
      <c r="O205" s="163"/>
      <c r="P205" s="163"/>
      <c r="Q205" s="163"/>
      <c r="R205" s="163"/>
      <c r="S205" s="163"/>
      <c r="T205" s="164"/>
      <c r="U205" s="163"/>
      <c r="V205" s="175"/>
      <c r="W205" s="153"/>
      <c r="X205" s="153"/>
      <c r="Y205" s="153"/>
      <c r="Z205" s="153"/>
      <c r="AA205" s="153"/>
      <c r="AB205" s="153"/>
      <c r="AC205" s="153"/>
      <c r="AD205" s="153"/>
      <c r="AE205" s="153" t="s">
        <v>125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0"/>
      <c r="C206" s="199" t="s">
        <v>291</v>
      </c>
      <c r="D206" s="165"/>
      <c r="E206" s="171">
        <v>5.54</v>
      </c>
      <c r="F206" s="175"/>
      <c r="G206" s="175"/>
      <c r="H206" s="175"/>
      <c r="I206" s="175"/>
      <c r="J206" s="175"/>
      <c r="K206" s="175"/>
      <c r="L206" s="175"/>
      <c r="M206" s="175"/>
      <c r="N206" s="163"/>
      <c r="O206" s="163"/>
      <c r="P206" s="163"/>
      <c r="Q206" s="163"/>
      <c r="R206" s="163"/>
      <c r="S206" s="163"/>
      <c r="T206" s="164"/>
      <c r="U206" s="163"/>
      <c r="V206" s="175"/>
      <c r="W206" s="153"/>
      <c r="X206" s="153"/>
      <c r="Y206" s="153"/>
      <c r="Z206" s="153"/>
      <c r="AA206" s="153"/>
      <c r="AB206" s="153"/>
      <c r="AC206" s="153"/>
      <c r="AD206" s="153"/>
      <c r="AE206" s="153" t="s">
        <v>125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/>
      <c r="B207" s="160"/>
      <c r="C207" s="199" t="s">
        <v>292</v>
      </c>
      <c r="D207" s="165"/>
      <c r="E207" s="171">
        <v>5</v>
      </c>
      <c r="F207" s="175"/>
      <c r="G207" s="175"/>
      <c r="H207" s="175"/>
      <c r="I207" s="175"/>
      <c r="J207" s="175"/>
      <c r="K207" s="175"/>
      <c r="L207" s="175"/>
      <c r="M207" s="175"/>
      <c r="N207" s="163"/>
      <c r="O207" s="163"/>
      <c r="P207" s="163"/>
      <c r="Q207" s="163"/>
      <c r="R207" s="163"/>
      <c r="S207" s="163"/>
      <c r="T207" s="164"/>
      <c r="U207" s="163"/>
      <c r="V207" s="175"/>
      <c r="W207" s="153"/>
      <c r="X207" s="153"/>
      <c r="Y207" s="153"/>
      <c r="Z207" s="153"/>
      <c r="AA207" s="153"/>
      <c r="AB207" s="153"/>
      <c r="AC207" s="153"/>
      <c r="AD207" s="153"/>
      <c r="AE207" s="153" t="s">
        <v>125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0"/>
      <c r="C208" s="201" t="s">
        <v>184</v>
      </c>
      <c r="D208" s="169"/>
      <c r="E208" s="173">
        <v>10.54</v>
      </c>
      <c r="F208" s="175"/>
      <c r="G208" s="175"/>
      <c r="H208" s="175"/>
      <c r="I208" s="175"/>
      <c r="J208" s="175"/>
      <c r="K208" s="175"/>
      <c r="L208" s="175"/>
      <c r="M208" s="175"/>
      <c r="N208" s="163"/>
      <c r="O208" s="163"/>
      <c r="P208" s="163"/>
      <c r="Q208" s="163"/>
      <c r="R208" s="163"/>
      <c r="S208" s="163"/>
      <c r="T208" s="164"/>
      <c r="U208" s="163"/>
      <c r="V208" s="175"/>
      <c r="W208" s="153"/>
      <c r="X208" s="153"/>
      <c r="Y208" s="153"/>
      <c r="Z208" s="153"/>
      <c r="AA208" s="153"/>
      <c r="AB208" s="153"/>
      <c r="AC208" s="153"/>
      <c r="AD208" s="153"/>
      <c r="AE208" s="153" t="s">
        <v>125</v>
      </c>
      <c r="AF208" s="153">
        <v>1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>
        <v>36</v>
      </c>
      <c r="B209" s="160" t="s">
        <v>295</v>
      </c>
      <c r="C209" s="198" t="s">
        <v>296</v>
      </c>
      <c r="D209" s="162" t="s">
        <v>175</v>
      </c>
      <c r="E209" s="170">
        <v>6.43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21</v>
      </c>
      <c r="M209" s="175">
        <f>G209*(1+L209/100)</f>
        <v>0</v>
      </c>
      <c r="N209" s="163">
        <v>0</v>
      </c>
      <c r="O209" s="163">
        <f>ROUND(E209*N209,5)</f>
        <v>0</v>
      </c>
      <c r="P209" s="163">
        <v>0</v>
      </c>
      <c r="Q209" s="163">
        <f>ROUND(E209*P209,5)</f>
        <v>0</v>
      </c>
      <c r="R209" s="163"/>
      <c r="S209" s="163"/>
      <c r="T209" s="164">
        <v>0.94199999999999995</v>
      </c>
      <c r="U209" s="163">
        <f>ROUND(E209*T209,2)</f>
        <v>6.06</v>
      </c>
      <c r="V209" s="175" t="s">
        <v>427</v>
      </c>
      <c r="W209" s="153"/>
      <c r="X209" s="153"/>
      <c r="Y209" s="153"/>
      <c r="Z209" s="153"/>
      <c r="AA209" s="153"/>
      <c r="AB209" s="153"/>
      <c r="AC209" s="153"/>
      <c r="AD209" s="153"/>
      <c r="AE209" s="153" t="s">
        <v>123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9" t="s">
        <v>297</v>
      </c>
      <c r="D210" s="165"/>
      <c r="E210" s="171"/>
      <c r="F210" s="175"/>
      <c r="G210" s="175"/>
      <c r="H210" s="175"/>
      <c r="I210" s="175"/>
      <c r="J210" s="175"/>
      <c r="K210" s="175"/>
      <c r="L210" s="175"/>
      <c r="M210" s="175"/>
      <c r="N210" s="163"/>
      <c r="O210" s="163"/>
      <c r="P210" s="163"/>
      <c r="Q210" s="163"/>
      <c r="R210" s="163"/>
      <c r="S210" s="163"/>
      <c r="T210" s="164"/>
      <c r="U210" s="163"/>
      <c r="V210" s="175"/>
      <c r="W210" s="153"/>
      <c r="X210" s="153"/>
      <c r="Y210" s="153"/>
      <c r="Z210" s="153"/>
      <c r="AA210" s="153"/>
      <c r="AB210" s="153"/>
      <c r="AC210" s="153"/>
      <c r="AD210" s="153"/>
      <c r="AE210" s="153" t="s">
        <v>125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/>
      <c r="B211" s="160"/>
      <c r="C211" s="199" t="s">
        <v>298</v>
      </c>
      <c r="D211" s="165"/>
      <c r="E211" s="171">
        <v>6.43</v>
      </c>
      <c r="F211" s="175"/>
      <c r="G211" s="175"/>
      <c r="H211" s="175"/>
      <c r="I211" s="175"/>
      <c r="J211" s="175"/>
      <c r="K211" s="175"/>
      <c r="L211" s="175"/>
      <c r="M211" s="175"/>
      <c r="N211" s="163"/>
      <c r="O211" s="163"/>
      <c r="P211" s="163"/>
      <c r="Q211" s="163"/>
      <c r="R211" s="163"/>
      <c r="S211" s="163"/>
      <c r="T211" s="164"/>
      <c r="U211" s="163"/>
      <c r="V211" s="175"/>
      <c r="W211" s="153"/>
      <c r="X211" s="153"/>
      <c r="Y211" s="153"/>
      <c r="Z211" s="153"/>
      <c r="AA211" s="153"/>
      <c r="AB211" s="153"/>
      <c r="AC211" s="153"/>
      <c r="AD211" s="153"/>
      <c r="AE211" s="153" t="s">
        <v>125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>
        <v>37</v>
      </c>
      <c r="B212" s="160" t="s">
        <v>299</v>
      </c>
      <c r="C212" s="198" t="s">
        <v>300</v>
      </c>
      <c r="D212" s="162" t="s">
        <v>175</v>
      </c>
      <c r="E212" s="170">
        <v>32.15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63">
        <v>0</v>
      </c>
      <c r="O212" s="163">
        <f>ROUND(E212*N212,5)</f>
        <v>0</v>
      </c>
      <c r="P212" s="163">
        <v>0</v>
      </c>
      <c r="Q212" s="163">
        <f>ROUND(E212*P212,5)</f>
        <v>0</v>
      </c>
      <c r="R212" s="163"/>
      <c r="S212" s="163"/>
      <c r="T212" s="164">
        <v>0.105</v>
      </c>
      <c r="U212" s="163">
        <f>ROUND(E212*T212,2)</f>
        <v>3.38</v>
      </c>
      <c r="V212" s="175" t="s">
        <v>427</v>
      </c>
      <c r="W212" s="153"/>
      <c r="X212" s="153"/>
      <c r="Y212" s="153"/>
      <c r="Z212" s="153"/>
      <c r="AA212" s="153"/>
      <c r="AB212" s="153"/>
      <c r="AC212" s="153"/>
      <c r="AD212" s="153"/>
      <c r="AE212" s="153" t="s">
        <v>123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199" t="s">
        <v>301</v>
      </c>
      <c r="D213" s="165"/>
      <c r="E213" s="171">
        <v>32.15</v>
      </c>
      <c r="F213" s="175"/>
      <c r="G213" s="175"/>
      <c r="H213" s="175"/>
      <c r="I213" s="175"/>
      <c r="J213" s="175"/>
      <c r="K213" s="175"/>
      <c r="L213" s="175"/>
      <c r="M213" s="175"/>
      <c r="N213" s="163"/>
      <c r="O213" s="163"/>
      <c r="P213" s="163"/>
      <c r="Q213" s="163"/>
      <c r="R213" s="163"/>
      <c r="S213" s="163"/>
      <c r="T213" s="164"/>
      <c r="U213" s="163"/>
      <c r="V213" s="175"/>
      <c r="W213" s="153"/>
      <c r="X213" s="153"/>
      <c r="Y213" s="153"/>
      <c r="Z213" s="153"/>
      <c r="AA213" s="153"/>
      <c r="AB213" s="153"/>
      <c r="AC213" s="153"/>
      <c r="AD213" s="153"/>
      <c r="AE213" s="153" t="s">
        <v>125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>
        <v>38</v>
      </c>
      <c r="B214" s="160" t="s">
        <v>302</v>
      </c>
      <c r="C214" s="198" t="s">
        <v>303</v>
      </c>
      <c r="D214" s="162" t="s">
        <v>175</v>
      </c>
      <c r="E214" s="170">
        <v>6.43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63">
        <v>0</v>
      </c>
      <c r="O214" s="163">
        <f>ROUND(E214*N214,5)</f>
        <v>0</v>
      </c>
      <c r="P214" s="163">
        <v>0</v>
      </c>
      <c r="Q214" s="163">
        <f>ROUND(E214*P214,5)</f>
        <v>0</v>
      </c>
      <c r="R214" s="163"/>
      <c r="S214" s="163"/>
      <c r="T214" s="164">
        <v>9.9000000000000005E-2</v>
      </c>
      <c r="U214" s="163">
        <f>ROUND(E214*T214,2)</f>
        <v>0.64</v>
      </c>
      <c r="V214" s="175" t="s">
        <v>427</v>
      </c>
      <c r="W214" s="153"/>
      <c r="X214" s="153"/>
      <c r="Y214" s="153"/>
      <c r="Z214" s="153"/>
      <c r="AA214" s="153"/>
      <c r="AB214" s="153"/>
      <c r="AC214" s="153"/>
      <c r="AD214" s="153"/>
      <c r="AE214" s="153" t="s">
        <v>123</v>
      </c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>
        <v>39</v>
      </c>
      <c r="B215" s="160" t="s">
        <v>304</v>
      </c>
      <c r="C215" s="198" t="s">
        <v>305</v>
      </c>
      <c r="D215" s="162" t="s">
        <v>175</v>
      </c>
      <c r="E215" s="170">
        <v>6.43</v>
      </c>
      <c r="F215" s="174"/>
      <c r="G215" s="175">
        <f>ROUND(E215*F215,2)</f>
        <v>0</v>
      </c>
      <c r="H215" s="174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63">
        <v>0</v>
      </c>
      <c r="O215" s="163">
        <f>ROUND(E215*N215,5)</f>
        <v>0</v>
      </c>
      <c r="P215" s="163">
        <v>0</v>
      </c>
      <c r="Q215" s="163">
        <f>ROUND(E215*P215,5)</f>
        <v>0</v>
      </c>
      <c r="R215" s="163"/>
      <c r="S215" s="163"/>
      <c r="T215" s="164">
        <v>0.49</v>
      </c>
      <c r="U215" s="163">
        <f>ROUND(E215*T215,2)</f>
        <v>3.15</v>
      </c>
      <c r="V215" s="175" t="s">
        <v>427</v>
      </c>
      <c r="W215" s="153"/>
      <c r="X215" s="153"/>
      <c r="Y215" s="153"/>
      <c r="Z215" s="153"/>
      <c r="AA215" s="153"/>
      <c r="AB215" s="153"/>
      <c r="AC215" s="153"/>
      <c r="AD215" s="153"/>
      <c r="AE215" s="153" t="s">
        <v>123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>
        <v>40</v>
      </c>
      <c r="B216" s="160" t="s">
        <v>306</v>
      </c>
      <c r="C216" s="198" t="s">
        <v>307</v>
      </c>
      <c r="D216" s="162" t="s">
        <v>175</v>
      </c>
      <c r="E216" s="170">
        <v>45.01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63">
        <v>0</v>
      </c>
      <c r="O216" s="163">
        <f>ROUND(E216*N216,5)</f>
        <v>0</v>
      </c>
      <c r="P216" s="163">
        <v>0</v>
      </c>
      <c r="Q216" s="163">
        <f>ROUND(E216*P216,5)</f>
        <v>0</v>
      </c>
      <c r="R216" s="163"/>
      <c r="S216" s="163"/>
      <c r="T216" s="164">
        <v>0</v>
      </c>
      <c r="U216" s="163">
        <f>ROUND(E216*T216,2)</f>
        <v>0</v>
      </c>
      <c r="V216" s="175" t="s">
        <v>427</v>
      </c>
      <c r="W216" s="153"/>
      <c r="X216" s="153"/>
      <c r="Y216" s="153"/>
      <c r="Z216" s="153"/>
      <c r="AA216" s="153"/>
      <c r="AB216" s="153"/>
      <c r="AC216" s="153"/>
      <c r="AD216" s="153"/>
      <c r="AE216" s="153" t="s">
        <v>123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199" t="s">
        <v>308</v>
      </c>
      <c r="D217" s="165"/>
      <c r="E217" s="171"/>
      <c r="F217" s="175"/>
      <c r="G217" s="175"/>
      <c r="H217" s="175"/>
      <c r="I217" s="175"/>
      <c r="J217" s="175"/>
      <c r="K217" s="175"/>
      <c r="L217" s="175"/>
      <c r="M217" s="175"/>
      <c r="N217" s="163"/>
      <c r="O217" s="163"/>
      <c r="P217" s="163"/>
      <c r="Q217" s="163"/>
      <c r="R217" s="163"/>
      <c r="S217" s="163"/>
      <c r="T217" s="164"/>
      <c r="U217" s="163"/>
      <c r="V217" s="175"/>
      <c r="W217" s="153"/>
      <c r="X217" s="153"/>
      <c r="Y217" s="153"/>
      <c r="Z217" s="153"/>
      <c r="AA217" s="153"/>
      <c r="AB217" s="153"/>
      <c r="AC217" s="153"/>
      <c r="AD217" s="153"/>
      <c r="AE217" s="153" t="s">
        <v>125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0"/>
      <c r="C218" s="199" t="s">
        <v>309</v>
      </c>
      <c r="D218" s="165"/>
      <c r="E218" s="171">
        <v>45.01</v>
      </c>
      <c r="F218" s="175"/>
      <c r="G218" s="175"/>
      <c r="H218" s="175"/>
      <c r="I218" s="175"/>
      <c r="J218" s="175"/>
      <c r="K218" s="175"/>
      <c r="L218" s="175"/>
      <c r="M218" s="175"/>
      <c r="N218" s="163"/>
      <c r="O218" s="163"/>
      <c r="P218" s="163"/>
      <c r="Q218" s="163"/>
      <c r="R218" s="163"/>
      <c r="S218" s="163"/>
      <c r="T218" s="164"/>
      <c r="U218" s="163"/>
      <c r="V218" s="175"/>
      <c r="W218" s="153"/>
      <c r="X218" s="153"/>
      <c r="Y218" s="153"/>
      <c r="Z218" s="153"/>
      <c r="AA218" s="153"/>
      <c r="AB218" s="153"/>
      <c r="AC218" s="153"/>
      <c r="AD218" s="153"/>
      <c r="AE218" s="153" t="s">
        <v>125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>
        <v>41</v>
      </c>
      <c r="B219" s="160" t="s">
        <v>310</v>
      </c>
      <c r="C219" s="198" t="s">
        <v>311</v>
      </c>
      <c r="D219" s="162" t="s">
        <v>175</v>
      </c>
      <c r="E219" s="170">
        <v>6.43</v>
      </c>
      <c r="F219" s="174"/>
      <c r="G219" s="175">
        <f>ROUND(E219*F219,2)</f>
        <v>0</v>
      </c>
      <c r="H219" s="174"/>
      <c r="I219" s="175">
        <f>ROUND(E219*H219,2)</f>
        <v>0</v>
      </c>
      <c r="J219" s="174"/>
      <c r="K219" s="175">
        <f>ROUND(E219*J219,2)</f>
        <v>0</v>
      </c>
      <c r="L219" s="175">
        <v>21</v>
      </c>
      <c r="M219" s="175">
        <f>G219*(1+L219/100)</f>
        <v>0</v>
      </c>
      <c r="N219" s="163">
        <v>0</v>
      </c>
      <c r="O219" s="163">
        <f>ROUND(E219*N219,5)</f>
        <v>0</v>
      </c>
      <c r="P219" s="163">
        <v>0</v>
      </c>
      <c r="Q219" s="163">
        <f>ROUND(E219*P219,5)</f>
        <v>0</v>
      </c>
      <c r="R219" s="163"/>
      <c r="S219" s="163"/>
      <c r="T219" s="164">
        <v>0</v>
      </c>
      <c r="U219" s="163">
        <f>ROUND(E219*T219,2)</f>
        <v>0</v>
      </c>
      <c r="V219" s="175" t="s">
        <v>427</v>
      </c>
      <c r="W219" s="153"/>
      <c r="X219" s="153"/>
      <c r="Y219" s="153"/>
      <c r="Z219" s="153"/>
      <c r="AA219" s="153"/>
      <c r="AB219" s="153"/>
      <c r="AC219" s="153"/>
      <c r="AD219" s="153"/>
      <c r="AE219" s="153" t="s">
        <v>123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x14ac:dyDescent="0.2">
      <c r="A220" s="155" t="s">
        <v>120</v>
      </c>
      <c r="B220" s="161" t="s">
        <v>75</v>
      </c>
      <c r="C220" s="200" t="s">
        <v>76</v>
      </c>
      <c r="D220" s="166"/>
      <c r="E220" s="172"/>
      <c r="F220" s="176"/>
      <c r="G220" s="176">
        <f>SUMIF(AE221:AE223,"&lt;&gt;NOR",G221:G223)</f>
        <v>0</v>
      </c>
      <c r="H220" s="176"/>
      <c r="I220" s="176">
        <f>SUM(I221:I223)</f>
        <v>0</v>
      </c>
      <c r="J220" s="176"/>
      <c r="K220" s="176">
        <f>SUM(K221:K223)</f>
        <v>0</v>
      </c>
      <c r="L220" s="176"/>
      <c r="M220" s="176">
        <f>SUM(M221:M223)</f>
        <v>0</v>
      </c>
      <c r="N220" s="167"/>
      <c r="O220" s="167">
        <f>SUM(O221:O223)</f>
        <v>0</v>
      </c>
      <c r="P220" s="167"/>
      <c r="Q220" s="167">
        <f>SUM(Q221:Q223)</f>
        <v>0</v>
      </c>
      <c r="R220" s="167"/>
      <c r="S220" s="167"/>
      <c r="T220" s="168"/>
      <c r="U220" s="167">
        <f>SUM(U221:U223)</f>
        <v>2.66</v>
      </c>
      <c r="V220" s="176"/>
      <c r="AE220" t="s">
        <v>121</v>
      </c>
    </row>
    <row r="221" spans="1:60" outlineLevel="1" x14ac:dyDescent="0.2">
      <c r="A221" s="154">
        <v>42</v>
      </c>
      <c r="B221" s="160" t="s">
        <v>312</v>
      </c>
      <c r="C221" s="198" t="s">
        <v>313</v>
      </c>
      <c r="D221" s="162" t="s">
        <v>175</v>
      </c>
      <c r="E221" s="170">
        <v>2.83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63">
        <v>0</v>
      </c>
      <c r="O221" s="163">
        <f>ROUND(E221*N221,5)</f>
        <v>0</v>
      </c>
      <c r="P221" s="163">
        <v>0</v>
      </c>
      <c r="Q221" s="163">
        <f>ROUND(E221*P221,5)</f>
        <v>0</v>
      </c>
      <c r="R221" s="163"/>
      <c r="S221" s="163"/>
      <c r="T221" s="164">
        <v>0.9385</v>
      </c>
      <c r="U221" s="163">
        <f>ROUND(E221*T221,2)</f>
        <v>2.66</v>
      </c>
      <c r="V221" s="175" t="s">
        <v>427</v>
      </c>
      <c r="W221" s="153"/>
      <c r="X221" s="153"/>
      <c r="Y221" s="153"/>
      <c r="Z221" s="153"/>
      <c r="AA221" s="153"/>
      <c r="AB221" s="153"/>
      <c r="AC221" s="153"/>
      <c r="AD221" s="153"/>
      <c r="AE221" s="153" t="s">
        <v>123</v>
      </c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0"/>
      <c r="C222" s="199" t="s">
        <v>297</v>
      </c>
      <c r="D222" s="165"/>
      <c r="E222" s="171"/>
      <c r="F222" s="175"/>
      <c r="G222" s="175"/>
      <c r="H222" s="175"/>
      <c r="I222" s="175"/>
      <c r="J222" s="175"/>
      <c r="K222" s="175"/>
      <c r="L222" s="175"/>
      <c r="M222" s="175"/>
      <c r="N222" s="163"/>
      <c r="O222" s="163"/>
      <c r="P222" s="163"/>
      <c r="Q222" s="163"/>
      <c r="R222" s="163"/>
      <c r="S222" s="163"/>
      <c r="T222" s="164"/>
      <c r="U222" s="163"/>
      <c r="V222" s="175"/>
      <c r="W222" s="153"/>
      <c r="X222" s="153"/>
      <c r="Y222" s="153"/>
      <c r="Z222" s="153"/>
      <c r="AA222" s="153"/>
      <c r="AB222" s="153"/>
      <c r="AC222" s="153"/>
      <c r="AD222" s="153"/>
      <c r="AE222" s="153" t="s">
        <v>125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0"/>
      <c r="C223" s="199" t="s">
        <v>314</v>
      </c>
      <c r="D223" s="165"/>
      <c r="E223" s="171">
        <v>2.83</v>
      </c>
      <c r="F223" s="175"/>
      <c r="G223" s="175"/>
      <c r="H223" s="175"/>
      <c r="I223" s="175"/>
      <c r="J223" s="175"/>
      <c r="K223" s="175"/>
      <c r="L223" s="175"/>
      <c r="M223" s="175"/>
      <c r="N223" s="163"/>
      <c r="O223" s="163"/>
      <c r="P223" s="163"/>
      <c r="Q223" s="163"/>
      <c r="R223" s="163"/>
      <c r="S223" s="163"/>
      <c r="T223" s="164"/>
      <c r="U223" s="163"/>
      <c r="V223" s="175"/>
      <c r="W223" s="153"/>
      <c r="X223" s="153"/>
      <c r="Y223" s="153"/>
      <c r="Z223" s="153"/>
      <c r="AA223" s="153"/>
      <c r="AB223" s="153"/>
      <c r="AC223" s="153"/>
      <c r="AD223" s="153"/>
      <c r="AE223" s="153" t="s">
        <v>125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x14ac:dyDescent="0.2">
      <c r="A224" s="155" t="s">
        <v>120</v>
      </c>
      <c r="B224" s="161" t="s">
        <v>77</v>
      </c>
      <c r="C224" s="200" t="s">
        <v>78</v>
      </c>
      <c r="D224" s="166"/>
      <c r="E224" s="172"/>
      <c r="F224" s="176"/>
      <c r="G224" s="176">
        <f>SUMIF(AE225:AE229,"&lt;&gt;NOR",G225:G229)</f>
        <v>0</v>
      </c>
      <c r="H224" s="176"/>
      <c r="I224" s="176">
        <f>SUM(I225:I229)</f>
        <v>0</v>
      </c>
      <c r="J224" s="176"/>
      <c r="K224" s="176">
        <f>SUM(K225:K229)</f>
        <v>0</v>
      </c>
      <c r="L224" s="176"/>
      <c r="M224" s="176">
        <f>SUM(M225:M229)</f>
        <v>0</v>
      </c>
      <c r="N224" s="167"/>
      <c r="O224" s="167">
        <f>SUM(O225:O229)</f>
        <v>0.52107999999999999</v>
      </c>
      <c r="P224" s="167"/>
      <c r="Q224" s="167">
        <f>SUM(Q225:Q229)</f>
        <v>0</v>
      </c>
      <c r="R224" s="167"/>
      <c r="S224" s="167"/>
      <c r="T224" s="168"/>
      <c r="U224" s="167">
        <f>SUM(U225:U229)</f>
        <v>40.130000000000003</v>
      </c>
      <c r="V224" s="176"/>
      <c r="AE224" t="s">
        <v>121</v>
      </c>
    </row>
    <row r="225" spans="1:60" outlineLevel="1" x14ac:dyDescent="0.2">
      <c r="A225" s="154">
        <v>43</v>
      </c>
      <c r="B225" s="160" t="s">
        <v>315</v>
      </c>
      <c r="C225" s="198" t="s">
        <v>316</v>
      </c>
      <c r="D225" s="162" t="s">
        <v>182</v>
      </c>
      <c r="E225" s="170">
        <v>43.1</v>
      </c>
      <c r="F225" s="174"/>
      <c r="G225" s="175">
        <f>ROUND(E225*F225,2)</f>
        <v>0</v>
      </c>
      <c r="H225" s="174"/>
      <c r="I225" s="175">
        <f>ROUND(E225*H225,2)</f>
        <v>0</v>
      </c>
      <c r="J225" s="174"/>
      <c r="K225" s="175">
        <f>ROUND(E225*J225,2)</f>
        <v>0</v>
      </c>
      <c r="L225" s="175">
        <v>21</v>
      </c>
      <c r="M225" s="175">
        <f>G225*(1+L225/100)</f>
        <v>0</v>
      </c>
      <c r="N225" s="163">
        <v>1.209E-2</v>
      </c>
      <c r="O225" s="163">
        <f>ROUND(E225*N225,5)</f>
        <v>0.52107999999999999</v>
      </c>
      <c r="P225" s="163">
        <v>0</v>
      </c>
      <c r="Q225" s="163">
        <f>ROUND(E225*P225,5)</f>
        <v>0</v>
      </c>
      <c r="R225" s="163"/>
      <c r="S225" s="163"/>
      <c r="T225" s="164">
        <v>0.93100000000000005</v>
      </c>
      <c r="U225" s="163">
        <f>ROUND(E225*T225,2)</f>
        <v>40.130000000000003</v>
      </c>
      <c r="V225" s="175" t="s">
        <v>427</v>
      </c>
      <c r="W225" s="153"/>
      <c r="X225" s="153"/>
      <c r="Y225" s="153"/>
      <c r="Z225" s="153"/>
      <c r="AA225" s="153"/>
      <c r="AB225" s="153"/>
      <c r="AC225" s="153"/>
      <c r="AD225" s="153"/>
      <c r="AE225" s="153" t="s">
        <v>123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/>
      <c r="B226" s="160"/>
      <c r="C226" s="199" t="s">
        <v>317</v>
      </c>
      <c r="D226" s="165"/>
      <c r="E226" s="171"/>
      <c r="F226" s="175"/>
      <c r="G226" s="175"/>
      <c r="H226" s="175"/>
      <c r="I226" s="175"/>
      <c r="J226" s="175"/>
      <c r="K226" s="175"/>
      <c r="L226" s="175"/>
      <c r="M226" s="175"/>
      <c r="N226" s="163"/>
      <c r="O226" s="163"/>
      <c r="P226" s="163"/>
      <c r="Q226" s="163"/>
      <c r="R226" s="163"/>
      <c r="S226" s="163"/>
      <c r="T226" s="164"/>
      <c r="U226" s="163"/>
      <c r="V226" s="175"/>
      <c r="W226" s="153"/>
      <c r="X226" s="153"/>
      <c r="Y226" s="153"/>
      <c r="Z226" s="153"/>
      <c r="AA226" s="153"/>
      <c r="AB226" s="153"/>
      <c r="AC226" s="153"/>
      <c r="AD226" s="153"/>
      <c r="AE226" s="153" t="s">
        <v>125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/>
      <c r="B227" s="160"/>
      <c r="C227" s="199" t="s">
        <v>167</v>
      </c>
      <c r="D227" s="165"/>
      <c r="E227" s="171"/>
      <c r="F227" s="175"/>
      <c r="G227" s="175"/>
      <c r="H227" s="175"/>
      <c r="I227" s="175"/>
      <c r="J227" s="175"/>
      <c r="K227" s="175"/>
      <c r="L227" s="175"/>
      <c r="M227" s="175"/>
      <c r="N227" s="163"/>
      <c r="O227" s="163"/>
      <c r="P227" s="163"/>
      <c r="Q227" s="163"/>
      <c r="R227" s="163"/>
      <c r="S227" s="163"/>
      <c r="T227" s="164"/>
      <c r="U227" s="163"/>
      <c r="V227" s="175"/>
      <c r="W227" s="153"/>
      <c r="X227" s="153"/>
      <c r="Y227" s="153"/>
      <c r="Z227" s="153"/>
      <c r="AA227" s="153"/>
      <c r="AB227" s="153"/>
      <c r="AC227" s="153"/>
      <c r="AD227" s="153"/>
      <c r="AE227" s="153" t="s">
        <v>125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9" t="s">
        <v>318</v>
      </c>
      <c r="D228" s="165"/>
      <c r="E228" s="171">
        <v>30.5</v>
      </c>
      <c r="F228" s="175"/>
      <c r="G228" s="175"/>
      <c r="H228" s="175"/>
      <c r="I228" s="175"/>
      <c r="J228" s="175"/>
      <c r="K228" s="175"/>
      <c r="L228" s="175"/>
      <c r="M228" s="175"/>
      <c r="N228" s="163"/>
      <c r="O228" s="163"/>
      <c r="P228" s="163"/>
      <c r="Q228" s="163"/>
      <c r="R228" s="163"/>
      <c r="S228" s="163"/>
      <c r="T228" s="164"/>
      <c r="U228" s="163"/>
      <c r="V228" s="175"/>
      <c r="W228" s="153"/>
      <c r="X228" s="153"/>
      <c r="Y228" s="153"/>
      <c r="Z228" s="153"/>
      <c r="AA228" s="153"/>
      <c r="AB228" s="153"/>
      <c r="AC228" s="153"/>
      <c r="AD228" s="153"/>
      <c r="AE228" s="153" t="s">
        <v>125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0"/>
      <c r="C229" s="199" t="s">
        <v>319</v>
      </c>
      <c r="D229" s="165"/>
      <c r="E229" s="171">
        <v>12.6</v>
      </c>
      <c r="F229" s="175"/>
      <c r="G229" s="175"/>
      <c r="H229" s="175"/>
      <c r="I229" s="175"/>
      <c r="J229" s="175"/>
      <c r="K229" s="175"/>
      <c r="L229" s="175"/>
      <c r="M229" s="175"/>
      <c r="N229" s="163"/>
      <c r="O229" s="163"/>
      <c r="P229" s="163"/>
      <c r="Q229" s="163"/>
      <c r="R229" s="163"/>
      <c r="S229" s="163"/>
      <c r="T229" s="164"/>
      <c r="U229" s="163"/>
      <c r="V229" s="175"/>
      <c r="W229" s="153"/>
      <c r="X229" s="153"/>
      <c r="Y229" s="153"/>
      <c r="Z229" s="153"/>
      <c r="AA229" s="153"/>
      <c r="AB229" s="153"/>
      <c r="AC229" s="153"/>
      <c r="AD229" s="153"/>
      <c r="AE229" s="153" t="s">
        <v>125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x14ac:dyDescent="0.2">
      <c r="A230" s="155" t="s">
        <v>120</v>
      </c>
      <c r="B230" s="161" t="s">
        <v>79</v>
      </c>
      <c r="C230" s="200" t="s">
        <v>80</v>
      </c>
      <c r="D230" s="166"/>
      <c r="E230" s="172"/>
      <c r="F230" s="176"/>
      <c r="G230" s="176">
        <f>SUMIF(AE231:AE239,"&lt;&gt;NOR",G231:G239)</f>
        <v>0</v>
      </c>
      <c r="H230" s="176"/>
      <c r="I230" s="176">
        <f>SUM(I231:I239)</f>
        <v>0</v>
      </c>
      <c r="J230" s="176"/>
      <c r="K230" s="176">
        <f>SUM(K231:K239)</f>
        <v>0</v>
      </c>
      <c r="L230" s="176"/>
      <c r="M230" s="176">
        <f>SUM(M231:M239)</f>
        <v>0</v>
      </c>
      <c r="N230" s="167"/>
      <c r="O230" s="167">
        <f>SUM(O231:O239)</f>
        <v>0</v>
      </c>
      <c r="P230" s="167"/>
      <c r="Q230" s="167">
        <f>SUM(Q231:Q239)</f>
        <v>0</v>
      </c>
      <c r="R230" s="167"/>
      <c r="S230" s="167"/>
      <c r="T230" s="168"/>
      <c r="U230" s="167">
        <f>SUM(U231:U239)</f>
        <v>0</v>
      </c>
      <c r="V230" s="176"/>
      <c r="AE230" t="s">
        <v>121</v>
      </c>
    </row>
    <row r="231" spans="1:60" ht="22.5" outlineLevel="1" x14ac:dyDescent="0.2">
      <c r="A231" s="154">
        <v>44</v>
      </c>
      <c r="B231" s="160" t="s">
        <v>320</v>
      </c>
      <c r="C231" s="198" t="s">
        <v>321</v>
      </c>
      <c r="D231" s="162" t="s">
        <v>161</v>
      </c>
      <c r="E231" s="170">
        <v>1</v>
      </c>
      <c r="F231" s="174"/>
      <c r="G231" s="175">
        <f>ROUND(E231*F231,2)</f>
        <v>0</v>
      </c>
      <c r="H231" s="174"/>
      <c r="I231" s="175">
        <f>ROUND(E231*H231,2)</f>
        <v>0</v>
      </c>
      <c r="J231" s="174"/>
      <c r="K231" s="175">
        <f>ROUND(E231*J231,2)</f>
        <v>0</v>
      </c>
      <c r="L231" s="175">
        <v>21</v>
      </c>
      <c r="M231" s="175">
        <f>G231*(1+L231/100)</f>
        <v>0</v>
      </c>
      <c r="N231" s="163">
        <v>0</v>
      </c>
      <c r="O231" s="163">
        <f>ROUND(E231*N231,5)</f>
        <v>0</v>
      </c>
      <c r="P231" s="163">
        <v>0</v>
      </c>
      <c r="Q231" s="163">
        <f>ROUND(E231*P231,5)</f>
        <v>0</v>
      </c>
      <c r="R231" s="163"/>
      <c r="S231" s="163"/>
      <c r="T231" s="164">
        <v>0</v>
      </c>
      <c r="U231" s="163">
        <f>ROUND(E231*T231,2)</f>
        <v>0</v>
      </c>
      <c r="V231" s="175" t="s">
        <v>426</v>
      </c>
      <c r="W231" s="153"/>
      <c r="X231" s="153"/>
      <c r="Y231" s="153"/>
      <c r="Z231" s="153"/>
      <c r="AA231" s="153"/>
      <c r="AB231" s="153"/>
      <c r="AC231" s="153"/>
      <c r="AD231" s="153"/>
      <c r="AE231" s="153" t="s">
        <v>123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199" t="s">
        <v>322</v>
      </c>
      <c r="D232" s="165"/>
      <c r="E232" s="171"/>
      <c r="F232" s="175"/>
      <c r="G232" s="175"/>
      <c r="H232" s="175"/>
      <c r="I232" s="175"/>
      <c r="J232" s="175"/>
      <c r="K232" s="175"/>
      <c r="L232" s="175"/>
      <c r="M232" s="175"/>
      <c r="N232" s="163"/>
      <c r="O232" s="163"/>
      <c r="P232" s="163"/>
      <c r="Q232" s="163"/>
      <c r="R232" s="163"/>
      <c r="S232" s="163"/>
      <c r="T232" s="164"/>
      <c r="U232" s="163"/>
      <c r="V232" s="175"/>
      <c r="W232" s="153"/>
      <c r="X232" s="153"/>
      <c r="Y232" s="153"/>
      <c r="Z232" s="153"/>
      <c r="AA232" s="153"/>
      <c r="AB232" s="153"/>
      <c r="AC232" s="153"/>
      <c r="AD232" s="153"/>
      <c r="AE232" s="153" t="s">
        <v>125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0"/>
      <c r="C233" s="199" t="s">
        <v>323</v>
      </c>
      <c r="D233" s="165"/>
      <c r="E233" s="171"/>
      <c r="F233" s="175"/>
      <c r="G233" s="175"/>
      <c r="H233" s="175"/>
      <c r="I233" s="175"/>
      <c r="J233" s="175"/>
      <c r="K233" s="175"/>
      <c r="L233" s="175"/>
      <c r="M233" s="175"/>
      <c r="N233" s="163"/>
      <c r="O233" s="163"/>
      <c r="P233" s="163"/>
      <c r="Q233" s="163"/>
      <c r="R233" s="163"/>
      <c r="S233" s="163"/>
      <c r="T233" s="164"/>
      <c r="U233" s="163"/>
      <c r="V233" s="175"/>
      <c r="W233" s="153"/>
      <c r="X233" s="153"/>
      <c r="Y233" s="153"/>
      <c r="Z233" s="153"/>
      <c r="AA233" s="153"/>
      <c r="AB233" s="153"/>
      <c r="AC233" s="153"/>
      <c r="AD233" s="153"/>
      <c r="AE233" s="153" t="s">
        <v>125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199" t="s">
        <v>324</v>
      </c>
      <c r="D234" s="165"/>
      <c r="E234" s="171"/>
      <c r="F234" s="175"/>
      <c r="G234" s="175"/>
      <c r="H234" s="175"/>
      <c r="I234" s="175"/>
      <c r="J234" s="175"/>
      <c r="K234" s="175"/>
      <c r="L234" s="175"/>
      <c r="M234" s="175"/>
      <c r="N234" s="163"/>
      <c r="O234" s="163"/>
      <c r="P234" s="163"/>
      <c r="Q234" s="163"/>
      <c r="R234" s="163"/>
      <c r="S234" s="163"/>
      <c r="T234" s="164"/>
      <c r="U234" s="163"/>
      <c r="V234" s="175"/>
      <c r="W234" s="153"/>
      <c r="X234" s="153"/>
      <c r="Y234" s="153"/>
      <c r="Z234" s="153"/>
      <c r="AA234" s="153"/>
      <c r="AB234" s="153"/>
      <c r="AC234" s="153"/>
      <c r="AD234" s="153"/>
      <c r="AE234" s="153" t="s">
        <v>125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/>
      <c r="B235" s="160"/>
      <c r="C235" s="199" t="s">
        <v>325</v>
      </c>
      <c r="D235" s="165"/>
      <c r="E235" s="171"/>
      <c r="F235" s="175"/>
      <c r="G235" s="175"/>
      <c r="H235" s="175"/>
      <c r="I235" s="175"/>
      <c r="J235" s="175"/>
      <c r="K235" s="175"/>
      <c r="L235" s="175"/>
      <c r="M235" s="175"/>
      <c r="N235" s="163"/>
      <c r="O235" s="163"/>
      <c r="P235" s="163"/>
      <c r="Q235" s="163"/>
      <c r="R235" s="163"/>
      <c r="S235" s="163"/>
      <c r="T235" s="164"/>
      <c r="U235" s="163"/>
      <c r="V235" s="175"/>
      <c r="W235" s="153"/>
      <c r="X235" s="153"/>
      <c r="Y235" s="153"/>
      <c r="Z235" s="153"/>
      <c r="AA235" s="153"/>
      <c r="AB235" s="153"/>
      <c r="AC235" s="153"/>
      <c r="AD235" s="153"/>
      <c r="AE235" s="153" t="s">
        <v>125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ht="22.5" outlineLevel="1" x14ac:dyDescent="0.2">
      <c r="A236" s="154"/>
      <c r="B236" s="160"/>
      <c r="C236" s="199" t="s">
        <v>326</v>
      </c>
      <c r="D236" s="165"/>
      <c r="E236" s="171"/>
      <c r="F236" s="175"/>
      <c r="G236" s="175"/>
      <c r="H236" s="175"/>
      <c r="I236" s="175"/>
      <c r="J236" s="175"/>
      <c r="K236" s="175"/>
      <c r="L236" s="175"/>
      <c r="M236" s="175"/>
      <c r="N236" s="163"/>
      <c r="O236" s="163"/>
      <c r="P236" s="163"/>
      <c r="Q236" s="163"/>
      <c r="R236" s="163"/>
      <c r="S236" s="163"/>
      <c r="T236" s="164"/>
      <c r="U236" s="163"/>
      <c r="V236" s="175"/>
      <c r="W236" s="153"/>
      <c r="X236" s="153"/>
      <c r="Y236" s="153"/>
      <c r="Z236" s="153"/>
      <c r="AA236" s="153"/>
      <c r="AB236" s="153"/>
      <c r="AC236" s="153"/>
      <c r="AD236" s="153"/>
      <c r="AE236" s="153" t="s">
        <v>125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9" t="s">
        <v>327</v>
      </c>
      <c r="D237" s="165"/>
      <c r="E237" s="171"/>
      <c r="F237" s="175"/>
      <c r="G237" s="175"/>
      <c r="H237" s="175"/>
      <c r="I237" s="175"/>
      <c r="J237" s="175"/>
      <c r="K237" s="175"/>
      <c r="L237" s="175"/>
      <c r="M237" s="175"/>
      <c r="N237" s="163"/>
      <c r="O237" s="163"/>
      <c r="P237" s="163"/>
      <c r="Q237" s="163"/>
      <c r="R237" s="163"/>
      <c r="S237" s="163"/>
      <c r="T237" s="164"/>
      <c r="U237" s="163"/>
      <c r="V237" s="175"/>
      <c r="W237" s="153"/>
      <c r="X237" s="153"/>
      <c r="Y237" s="153"/>
      <c r="Z237" s="153"/>
      <c r="AA237" s="153"/>
      <c r="AB237" s="153"/>
      <c r="AC237" s="153"/>
      <c r="AD237" s="153"/>
      <c r="AE237" s="153" t="s">
        <v>125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ht="22.5" outlineLevel="1" x14ac:dyDescent="0.2">
      <c r="A238" s="154"/>
      <c r="B238" s="160"/>
      <c r="C238" s="199" t="s">
        <v>328</v>
      </c>
      <c r="D238" s="165"/>
      <c r="E238" s="171"/>
      <c r="F238" s="175"/>
      <c r="G238" s="175"/>
      <c r="H238" s="175"/>
      <c r="I238" s="175"/>
      <c r="J238" s="175"/>
      <c r="K238" s="175"/>
      <c r="L238" s="175"/>
      <c r="M238" s="175"/>
      <c r="N238" s="163"/>
      <c r="O238" s="163"/>
      <c r="P238" s="163"/>
      <c r="Q238" s="163"/>
      <c r="R238" s="163"/>
      <c r="S238" s="163"/>
      <c r="T238" s="164"/>
      <c r="U238" s="163"/>
      <c r="V238" s="175"/>
      <c r="W238" s="153"/>
      <c r="X238" s="153"/>
      <c r="Y238" s="153"/>
      <c r="Z238" s="153"/>
      <c r="AA238" s="153"/>
      <c r="AB238" s="153"/>
      <c r="AC238" s="153"/>
      <c r="AD238" s="153"/>
      <c r="AE238" s="153" t="s">
        <v>125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199" t="s">
        <v>329</v>
      </c>
      <c r="D239" s="165"/>
      <c r="E239" s="171">
        <v>1</v>
      </c>
      <c r="F239" s="175"/>
      <c r="G239" s="175"/>
      <c r="H239" s="175"/>
      <c r="I239" s="175"/>
      <c r="J239" s="175"/>
      <c r="K239" s="175"/>
      <c r="L239" s="175"/>
      <c r="M239" s="175"/>
      <c r="N239" s="163"/>
      <c r="O239" s="163"/>
      <c r="P239" s="163"/>
      <c r="Q239" s="163"/>
      <c r="R239" s="163"/>
      <c r="S239" s="163"/>
      <c r="T239" s="164"/>
      <c r="U239" s="163"/>
      <c r="V239" s="175"/>
      <c r="W239" s="153"/>
      <c r="X239" s="153"/>
      <c r="Y239" s="153"/>
      <c r="Z239" s="153"/>
      <c r="AA239" s="153"/>
      <c r="AB239" s="153"/>
      <c r="AC239" s="153"/>
      <c r="AD239" s="153"/>
      <c r="AE239" s="153" t="s">
        <v>125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x14ac:dyDescent="0.2">
      <c r="A240" s="155" t="s">
        <v>120</v>
      </c>
      <c r="B240" s="161" t="s">
        <v>81</v>
      </c>
      <c r="C240" s="200" t="s">
        <v>82</v>
      </c>
      <c r="D240" s="166"/>
      <c r="E240" s="172"/>
      <c r="F240" s="176"/>
      <c r="G240" s="176">
        <f>SUMIF(AE241:AE255,"&lt;&gt;NOR",G241:G255)</f>
        <v>0</v>
      </c>
      <c r="H240" s="176"/>
      <c r="I240" s="176">
        <f>SUM(I241:I255)</f>
        <v>0</v>
      </c>
      <c r="J240" s="176"/>
      <c r="K240" s="176">
        <f>SUM(K241:K255)</f>
        <v>0</v>
      </c>
      <c r="L240" s="176"/>
      <c r="M240" s="176">
        <f>SUM(M241:M255)</f>
        <v>0</v>
      </c>
      <c r="N240" s="167"/>
      <c r="O240" s="167">
        <f>SUM(O241:O255)</f>
        <v>5.595E-2</v>
      </c>
      <c r="P240" s="167"/>
      <c r="Q240" s="167">
        <f>SUM(Q241:Q255)</f>
        <v>0</v>
      </c>
      <c r="R240" s="167"/>
      <c r="S240" s="167"/>
      <c r="T240" s="168"/>
      <c r="U240" s="167">
        <f>SUM(U241:U255)</f>
        <v>75.56</v>
      </c>
      <c r="V240" s="176"/>
      <c r="AE240" t="s">
        <v>121</v>
      </c>
    </row>
    <row r="241" spans="1:60" ht="22.5" outlineLevel="1" x14ac:dyDescent="0.2">
      <c r="A241" s="154">
        <v>45</v>
      </c>
      <c r="B241" s="160" t="s">
        <v>330</v>
      </c>
      <c r="C241" s="198" t="s">
        <v>331</v>
      </c>
      <c r="D241" s="162" t="s">
        <v>182</v>
      </c>
      <c r="E241" s="170">
        <v>21.259999999999998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21</v>
      </c>
      <c r="M241" s="175">
        <f>G241*(1+L241/100)</f>
        <v>0</v>
      </c>
      <c r="N241" s="163">
        <v>2.4199999999999998E-3</v>
      </c>
      <c r="O241" s="163">
        <f>ROUND(E241*N241,5)</f>
        <v>5.1450000000000003E-2</v>
      </c>
      <c r="P241" s="163">
        <v>0</v>
      </c>
      <c r="Q241" s="163">
        <f>ROUND(E241*P241,5)</f>
        <v>0</v>
      </c>
      <c r="R241" s="163"/>
      <c r="S241" s="163"/>
      <c r="T241" s="164">
        <v>0.48499999999999999</v>
      </c>
      <c r="U241" s="163">
        <f>ROUND(E241*T241,2)</f>
        <v>10.31</v>
      </c>
      <c r="V241" s="175" t="s">
        <v>427</v>
      </c>
      <c r="W241" s="153"/>
      <c r="X241" s="153"/>
      <c r="Y241" s="153"/>
      <c r="Z241" s="153"/>
      <c r="AA241" s="153"/>
      <c r="AB241" s="153"/>
      <c r="AC241" s="153"/>
      <c r="AD241" s="153"/>
      <c r="AE241" s="153" t="s">
        <v>123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2.5" outlineLevel="1" x14ac:dyDescent="0.2">
      <c r="A242" s="154"/>
      <c r="B242" s="160"/>
      <c r="C242" s="199" t="s">
        <v>332</v>
      </c>
      <c r="D242" s="165"/>
      <c r="E242" s="171"/>
      <c r="F242" s="175"/>
      <c r="G242" s="175"/>
      <c r="H242" s="175"/>
      <c r="I242" s="175"/>
      <c r="J242" s="175"/>
      <c r="K242" s="175"/>
      <c r="L242" s="175"/>
      <c r="M242" s="175"/>
      <c r="N242" s="163"/>
      <c r="O242" s="163"/>
      <c r="P242" s="163"/>
      <c r="Q242" s="163"/>
      <c r="R242" s="163"/>
      <c r="S242" s="163"/>
      <c r="T242" s="164"/>
      <c r="U242" s="163"/>
      <c r="V242" s="175"/>
      <c r="W242" s="153"/>
      <c r="X242" s="153"/>
      <c r="Y242" s="153"/>
      <c r="Z242" s="153"/>
      <c r="AA242" s="153"/>
      <c r="AB242" s="153"/>
      <c r="AC242" s="153"/>
      <c r="AD242" s="153"/>
      <c r="AE242" s="153" t="s">
        <v>125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/>
      <c r="B243" s="160"/>
      <c r="C243" s="199" t="s">
        <v>167</v>
      </c>
      <c r="D243" s="165"/>
      <c r="E243" s="171"/>
      <c r="F243" s="175"/>
      <c r="G243" s="175"/>
      <c r="H243" s="175"/>
      <c r="I243" s="175"/>
      <c r="J243" s="175"/>
      <c r="K243" s="175"/>
      <c r="L243" s="175"/>
      <c r="M243" s="175"/>
      <c r="N243" s="163"/>
      <c r="O243" s="163"/>
      <c r="P243" s="163"/>
      <c r="Q243" s="163"/>
      <c r="R243" s="163"/>
      <c r="S243" s="163"/>
      <c r="T243" s="164"/>
      <c r="U243" s="163"/>
      <c r="V243" s="175"/>
      <c r="W243" s="153"/>
      <c r="X243" s="153"/>
      <c r="Y243" s="153"/>
      <c r="Z243" s="153"/>
      <c r="AA243" s="153"/>
      <c r="AB243" s="153"/>
      <c r="AC243" s="153"/>
      <c r="AD243" s="153"/>
      <c r="AE243" s="153" t="s">
        <v>125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199" t="s">
        <v>333</v>
      </c>
      <c r="D244" s="165"/>
      <c r="E244" s="171">
        <v>6.9</v>
      </c>
      <c r="F244" s="175"/>
      <c r="G244" s="175"/>
      <c r="H244" s="175"/>
      <c r="I244" s="175"/>
      <c r="J244" s="175"/>
      <c r="K244" s="175"/>
      <c r="L244" s="175"/>
      <c r="M244" s="175"/>
      <c r="N244" s="163"/>
      <c r="O244" s="163"/>
      <c r="P244" s="163"/>
      <c r="Q244" s="163"/>
      <c r="R244" s="163"/>
      <c r="S244" s="163"/>
      <c r="T244" s="164"/>
      <c r="U244" s="163"/>
      <c r="V244" s="175"/>
      <c r="W244" s="153"/>
      <c r="X244" s="153"/>
      <c r="Y244" s="153"/>
      <c r="Z244" s="153"/>
      <c r="AA244" s="153"/>
      <c r="AB244" s="153"/>
      <c r="AC244" s="153"/>
      <c r="AD244" s="153"/>
      <c r="AE244" s="153" t="s">
        <v>125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201" t="s">
        <v>184</v>
      </c>
      <c r="D245" s="169"/>
      <c r="E245" s="173">
        <v>6.9</v>
      </c>
      <c r="F245" s="175"/>
      <c r="G245" s="175"/>
      <c r="H245" s="175"/>
      <c r="I245" s="175"/>
      <c r="J245" s="175"/>
      <c r="K245" s="175"/>
      <c r="L245" s="175"/>
      <c r="M245" s="175"/>
      <c r="N245" s="163"/>
      <c r="O245" s="163"/>
      <c r="P245" s="163"/>
      <c r="Q245" s="163"/>
      <c r="R245" s="163"/>
      <c r="S245" s="163"/>
      <c r="T245" s="164"/>
      <c r="U245" s="163"/>
      <c r="V245" s="175"/>
      <c r="W245" s="153"/>
      <c r="X245" s="153"/>
      <c r="Y245" s="153"/>
      <c r="Z245" s="153"/>
      <c r="AA245" s="153"/>
      <c r="AB245" s="153"/>
      <c r="AC245" s="153"/>
      <c r="AD245" s="153"/>
      <c r="AE245" s="153" t="s">
        <v>125</v>
      </c>
      <c r="AF245" s="153">
        <v>1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0"/>
      <c r="C246" s="199" t="s">
        <v>334</v>
      </c>
      <c r="D246" s="165"/>
      <c r="E246" s="171">
        <v>9.0399999999999991</v>
      </c>
      <c r="F246" s="175"/>
      <c r="G246" s="175"/>
      <c r="H246" s="175"/>
      <c r="I246" s="175"/>
      <c r="J246" s="175"/>
      <c r="K246" s="175"/>
      <c r="L246" s="175"/>
      <c r="M246" s="175"/>
      <c r="N246" s="163"/>
      <c r="O246" s="163"/>
      <c r="P246" s="163"/>
      <c r="Q246" s="163"/>
      <c r="R246" s="163"/>
      <c r="S246" s="163"/>
      <c r="T246" s="164"/>
      <c r="U246" s="163"/>
      <c r="V246" s="175"/>
      <c r="W246" s="153"/>
      <c r="X246" s="153"/>
      <c r="Y246" s="153"/>
      <c r="Z246" s="153"/>
      <c r="AA246" s="153"/>
      <c r="AB246" s="153"/>
      <c r="AC246" s="153"/>
      <c r="AD246" s="153"/>
      <c r="AE246" s="153" t="s">
        <v>125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201" t="s">
        <v>184</v>
      </c>
      <c r="D247" s="169"/>
      <c r="E247" s="173">
        <v>9.0399999999999991</v>
      </c>
      <c r="F247" s="175"/>
      <c r="G247" s="175"/>
      <c r="H247" s="175"/>
      <c r="I247" s="175"/>
      <c r="J247" s="175"/>
      <c r="K247" s="175"/>
      <c r="L247" s="175"/>
      <c r="M247" s="175"/>
      <c r="N247" s="163"/>
      <c r="O247" s="163"/>
      <c r="P247" s="163"/>
      <c r="Q247" s="163"/>
      <c r="R247" s="163"/>
      <c r="S247" s="163"/>
      <c r="T247" s="164"/>
      <c r="U247" s="163"/>
      <c r="V247" s="175"/>
      <c r="W247" s="153"/>
      <c r="X247" s="153"/>
      <c r="Y247" s="153"/>
      <c r="Z247" s="153"/>
      <c r="AA247" s="153"/>
      <c r="AB247" s="153"/>
      <c r="AC247" s="153"/>
      <c r="AD247" s="153"/>
      <c r="AE247" s="153" t="s">
        <v>125</v>
      </c>
      <c r="AF247" s="153">
        <v>1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0"/>
      <c r="C248" s="199" t="s">
        <v>335</v>
      </c>
      <c r="D248" s="165"/>
      <c r="E248" s="171">
        <v>5.32</v>
      </c>
      <c r="F248" s="175"/>
      <c r="G248" s="175"/>
      <c r="H248" s="175"/>
      <c r="I248" s="175"/>
      <c r="J248" s="175"/>
      <c r="K248" s="175"/>
      <c r="L248" s="175"/>
      <c r="M248" s="175"/>
      <c r="N248" s="163"/>
      <c r="O248" s="163"/>
      <c r="P248" s="163"/>
      <c r="Q248" s="163"/>
      <c r="R248" s="163"/>
      <c r="S248" s="163"/>
      <c r="T248" s="164"/>
      <c r="U248" s="163"/>
      <c r="V248" s="175"/>
      <c r="W248" s="153"/>
      <c r="X248" s="153"/>
      <c r="Y248" s="153"/>
      <c r="Z248" s="153"/>
      <c r="AA248" s="153"/>
      <c r="AB248" s="153"/>
      <c r="AC248" s="153"/>
      <c r="AD248" s="153"/>
      <c r="AE248" s="153" t="s">
        <v>125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201" t="s">
        <v>184</v>
      </c>
      <c r="D249" s="169"/>
      <c r="E249" s="173">
        <v>5.32</v>
      </c>
      <c r="F249" s="175"/>
      <c r="G249" s="175"/>
      <c r="H249" s="175"/>
      <c r="I249" s="175"/>
      <c r="J249" s="175"/>
      <c r="K249" s="175"/>
      <c r="L249" s="175"/>
      <c r="M249" s="175"/>
      <c r="N249" s="163"/>
      <c r="O249" s="163"/>
      <c r="P249" s="163"/>
      <c r="Q249" s="163"/>
      <c r="R249" s="163"/>
      <c r="S249" s="163"/>
      <c r="T249" s="164"/>
      <c r="U249" s="163"/>
      <c r="V249" s="175"/>
      <c r="W249" s="153"/>
      <c r="X249" s="153"/>
      <c r="Y249" s="153"/>
      <c r="Z249" s="153"/>
      <c r="AA249" s="153"/>
      <c r="AB249" s="153"/>
      <c r="AC249" s="153"/>
      <c r="AD249" s="153"/>
      <c r="AE249" s="153" t="s">
        <v>125</v>
      </c>
      <c r="AF249" s="153">
        <v>1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22.5" outlineLevel="1" x14ac:dyDescent="0.2">
      <c r="A250" s="154">
        <v>46</v>
      </c>
      <c r="B250" s="160" t="s">
        <v>336</v>
      </c>
      <c r="C250" s="198" t="s">
        <v>337</v>
      </c>
      <c r="D250" s="162" t="s">
        <v>182</v>
      </c>
      <c r="E250" s="170">
        <v>75</v>
      </c>
      <c r="F250" s="174"/>
      <c r="G250" s="175">
        <f>ROUND(E250*F250,2)</f>
        <v>0</v>
      </c>
      <c r="H250" s="174"/>
      <c r="I250" s="175">
        <f>ROUND(E250*H250,2)</f>
        <v>0</v>
      </c>
      <c r="J250" s="174"/>
      <c r="K250" s="175">
        <f>ROUND(E250*J250,2)</f>
        <v>0</v>
      </c>
      <c r="L250" s="175">
        <v>21</v>
      </c>
      <c r="M250" s="175">
        <f>G250*(1+L250/100)</f>
        <v>0</v>
      </c>
      <c r="N250" s="163">
        <v>6.0000000000000002E-5</v>
      </c>
      <c r="O250" s="163">
        <f>ROUND(E250*N250,5)</f>
        <v>4.4999999999999997E-3</v>
      </c>
      <c r="P250" s="163">
        <v>0</v>
      </c>
      <c r="Q250" s="163">
        <f>ROUND(E250*P250,5)</f>
        <v>0</v>
      </c>
      <c r="R250" s="163"/>
      <c r="S250" s="163"/>
      <c r="T250" s="164">
        <v>0.87</v>
      </c>
      <c r="U250" s="163">
        <f>ROUND(E250*T250,2)</f>
        <v>65.25</v>
      </c>
      <c r="V250" s="175" t="s">
        <v>427</v>
      </c>
      <c r="W250" s="153"/>
      <c r="X250" s="153"/>
      <c r="Y250" s="153"/>
      <c r="Z250" s="153"/>
      <c r="AA250" s="153"/>
      <c r="AB250" s="153"/>
      <c r="AC250" s="153"/>
      <c r="AD250" s="153"/>
      <c r="AE250" s="153" t="s">
        <v>123</v>
      </c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/>
      <c r="B251" s="160"/>
      <c r="C251" s="199" t="s">
        <v>338</v>
      </c>
      <c r="D251" s="165"/>
      <c r="E251" s="171"/>
      <c r="F251" s="175"/>
      <c r="G251" s="175"/>
      <c r="H251" s="175"/>
      <c r="I251" s="175"/>
      <c r="J251" s="175"/>
      <c r="K251" s="175"/>
      <c r="L251" s="175"/>
      <c r="M251" s="175"/>
      <c r="N251" s="163"/>
      <c r="O251" s="163"/>
      <c r="P251" s="163"/>
      <c r="Q251" s="163"/>
      <c r="R251" s="163"/>
      <c r="S251" s="163"/>
      <c r="T251" s="164"/>
      <c r="U251" s="163"/>
      <c r="V251" s="175"/>
      <c r="W251" s="153"/>
      <c r="X251" s="153"/>
      <c r="Y251" s="153"/>
      <c r="Z251" s="153"/>
      <c r="AA251" s="153"/>
      <c r="AB251" s="153"/>
      <c r="AC251" s="153"/>
      <c r="AD251" s="153"/>
      <c r="AE251" s="153" t="s">
        <v>125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54"/>
      <c r="B252" s="160"/>
      <c r="C252" s="199" t="s">
        <v>339</v>
      </c>
      <c r="D252" s="165"/>
      <c r="E252" s="171"/>
      <c r="F252" s="175"/>
      <c r="G252" s="175"/>
      <c r="H252" s="175"/>
      <c r="I252" s="175"/>
      <c r="J252" s="175"/>
      <c r="K252" s="175"/>
      <c r="L252" s="175"/>
      <c r="M252" s="175"/>
      <c r="N252" s="163"/>
      <c r="O252" s="163"/>
      <c r="P252" s="163"/>
      <c r="Q252" s="163"/>
      <c r="R252" s="163"/>
      <c r="S252" s="163"/>
      <c r="T252" s="164"/>
      <c r="U252" s="163"/>
      <c r="V252" s="175"/>
      <c r="W252" s="153"/>
      <c r="X252" s="153"/>
      <c r="Y252" s="153"/>
      <c r="Z252" s="153"/>
      <c r="AA252" s="153"/>
      <c r="AB252" s="153"/>
      <c r="AC252" s="153"/>
      <c r="AD252" s="153"/>
      <c r="AE252" s="153" t="s">
        <v>125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0"/>
      <c r="C253" s="199" t="s">
        <v>197</v>
      </c>
      <c r="D253" s="165"/>
      <c r="E253" s="171"/>
      <c r="F253" s="175"/>
      <c r="G253" s="175"/>
      <c r="H253" s="175"/>
      <c r="I253" s="175"/>
      <c r="J253" s="175"/>
      <c r="K253" s="175"/>
      <c r="L253" s="175"/>
      <c r="M253" s="175"/>
      <c r="N253" s="163"/>
      <c r="O253" s="163"/>
      <c r="P253" s="163"/>
      <c r="Q253" s="163"/>
      <c r="R253" s="163"/>
      <c r="S253" s="163"/>
      <c r="T253" s="164"/>
      <c r="U253" s="163"/>
      <c r="V253" s="175"/>
      <c r="W253" s="153"/>
      <c r="X253" s="153"/>
      <c r="Y253" s="153"/>
      <c r="Z253" s="153"/>
      <c r="AA253" s="153"/>
      <c r="AB253" s="153"/>
      <c r="AC253" s="153"/>
      <c r="AD253" s="153"/>
      <c r="AE253" s="153" t="s">
        <v>125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0"/>
      <c r="C254" s="199" t="s">
        <v>340</v>
      </c>
      <c r="D254" s="165"/>
      <c r="E254" s="171">
        <v>75</v>
      </c>
      <c r="F254" s="175"/>
      <c r="G254" s="175"/>
      <c r="H254" s="175"/>
      <c r="I254" s="175"/>
      <c r="J254" s="175"/>
      <c r="K254" s="175"/>
      <c r="L254" s="175"/>
      <c r="M254" s="175"/>
      <c r="N254" s="163"/>
      <c r="O254" s="163"/>
      <c r="P254" s="163"/>
      <c r="Q254" s="163"/>
      <c r="R254" s="163"/>
      <c r="S254" s="163"/>
      <c r="T254" s="164"/>
      <c r="U254" s="163"/>
      <c r="V254" s="175"/>
      <c r="W254" s="153"/>
      <c r="X254" s="153"/>
      <c r="Y254" s="153"/>
      <c r="Z254" s="153"/>
      <c r="AA254" s="153"/>
      <c r="AB254" s="153"/>
      <c r="AC254" s="153"/>
      <c r="AD254" s="153"/>
      <c r="AE254" s="153" t="s">
        <v>125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0"/>
      <c r="C255" s="201" t="s">
        <v>184</v>
      </c>
      <c r="D255" s="169"/>
      <c r="E255" s="173">
        <v>75</v>
      </c>
      <c r="F255" s="175"/>
      <c r="G255" s="175"/>
      <c r="H255" s="175"/>
      <c r="I255" s="175"/>
      <c r="J255" s="175"/>
      <c r="K255" s="175"/>
      <c r="L255" s="175"/>
      <c r="M255" s="175"/>
      <c r="N255" s="163"/>
      <c r="O255" s="163"/>
      <c r="P255" s="163"/>
      <c r="Q255" s="163"/>
      <c r="R255" s="163"/>
      <c r="S255" s="163"/>
      <c r="T255" s="164"/>
      <c r="U255" s="163"/>
      <c r="V255" s="175"/>
      <c r="W255" s="153"/>
      <c r="X255" s="153"/>
      <c r="Y255" s="153"/>
      <c r="Z255" s="153"/>
      <c r="AA255" s="153"/>
      <c r="AB255" s="153"/>
      <c r="AC255" s="153"/>
      <c r="AD255" s="153"/>
      <c r="AE255" s="153" t="s">
        <v>125</v>
      </c>
      <c r="AF255" s="153">
        <v>1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ht="25.5" x14ac:dyDescent="0.2">
      <c r="A256" s="155" t="s">
        <v>120</v>
      </c>
      <c r="B256" s="161" t="s">
        <v>83</v>
      </c>
      <c r="C256" s="200" t="s">
        <v>84</v>
      </c>
      <c r="D256" s="166"/>
      <c r="E256" s="172"/>
      <c r="F256" s="176"/>
      <c r="G256" s="176">
        <f>SUMIF(AE257:AE265,"&lt;&gt;NOR",G257:G265)</f>
        <v>0</v>
      </c>
      <c r="H256" s="176"/>
      <c r="I256" s="176">
        <f>SUM(I257:I265)</f>
        <v>0</v>
      </c>
      <c r="J256" s="176"/>
      <c r="K256" s="176">
        <f>SUM(K257:K265)</f>
        <v>0</v>
      </c>
      <c r="L256" s="176"/>
      <c r="M256" s="176">
        <f>SUM(M257:M265)</f>
        <v>0</v>
      </c>
      <c r="N256" s="167"/>
      <c r="O256" s="167">
        <f>SUM(O257:O265)</f>
        <v>0.64368000000000003</v>
      </c>
      <c r="P256" s="167"/>
      <c r="Q256" s="167">
        <f>SUM(Q257:Q265)</f>
        <v>0</v>
      </c>
      <c r="R256" s="167"/>
      <c r="S256" s="167"/>
      <c r="T256" s="168"/>
      <c r="U256" s="167">
        <f>SUM(U257:U265)</f>
        <v>29.65</v>
      </c>
      <c r="V256" s="176"/>
      <c r="AE256" t="s">
        <v>121</v>
      </c>
    </row>
    <row r="257" spans="1:60" outlineLevel="1" x14ac:dyDescent="0.2">
      <c r="A257" s="154">
        <v>47</v>
      </c>
      <c r="B257" s="160" t="s">
        <v>341</v>
      </c>
      <c r="C257" s="198" t="s">
        <v>342</v>
      </c>
      <c r="D257" s="162" t="s">
        <v>182</v>
      </c>
      <c r="E257" s="170">
        <v>1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63">
        <v>2.5520000000000001E-2</v>
      </c>
      <c r="O257" s="163">
        <f>ROUND(E257*N257,5)</f>
        <v>2.5520000000000001E-2</v>
      </c>
      <c r="P257" s="163">
        <v>0</v>
      </c>
      <c r="Q257" s="163">
        <f>ROUND(E257*P257,5)</f>
        <v>0</v>
      </c>
      <c r="R257" s="163"/>
      <c r="S257" s="163"/>
      <c r="T257" s="164">
        <v>0.83899999999999997</v>
      </c>
      <c r="U257" s="163">
        <f>ROUND(E257*T257,2)</f>
        <v>0.84</v>
      </c>
      <c r="V257" s="175" t="s">
        <v>426</v>
      </c>
      <c r="W257" s="153"/>
      <c r="X257" s="153"/>
      <c r="Y257" s="153"/>
      <c r="Z257" s="153"/>
      <c r="AA257" s="153"/>
      <c r="AB257" s="153"/>
      <c r="AC257" s="153"/>
      <c r="AD257" s="153"/>
      <c r="AE257" s="153" t="s">
        <v>123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199" t="s">
        <v>343</v>
      </c>
      <c r="D258" s="165"/>
      <c r="E258" s="171"/>
      <c r="F258" s="175"/>
      <c r="G258" s="175"/>
      <c r="H258" s="175"/>
      <c r="I258" s="175"/>
      <c r="J258" s="175"/>
      <c r="K258" s="175"/>
      <c r="L258" s="175"/>
      <c r="M258" s="175"/>
      <c r="N258" s="163"/>
      <c r="O258" s="163"/>
      <c r="P258" s="163"/>
      <c r="Q258" s="163"/>
      <c r="R258" s="163"/>
      <c r="S258" s="163"/>
      <c r="T258" s="164"/>
      <c r="U258" s="163"/>
      <c r="V258" s="175"/>
      <c r="W258" s="153"/>
      <c r="X258" s="153"/>
      <c r="Y258" s="153"/>
      <c r="Z258" s="153"/>
      <c r="AA258" s="153"/>
      <c r="AB258" s="153"/>
      <c r="AC258" s="153"/>
      <c r="AD258" s="153"/>
      <c r="AE258" s="153" t="s">
        <v>125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/>
      <c r="B259" s="160"/>
      <c r="C259" s="199" t="s">
        <v>344</v>
      </c>
      <c r="D259" s="165"/>
      <c r="E259" s="171">
        <v>1</v>
      </c>
      <c r="F259" s="175"/>
      <c r="G259" s="175"/>
      <c r="H259" s="175"/>
      <c r="I259" s="175"/>
      <c r="J259" s="175"/>
      <c r="K259" s="175"/>
      <c r="L259" s="175"/>
      <c r="M259" s="175"/>
      <c r="N259" s="163"/>
      <c r="O259" s="163"/>
      <c r="P259" s="163"/>
      <c r="Q259" s="163"/>
      <c r="R259" s="163"/>
      <c r="S259" s="163"/>
      <c r="T259" s="164"/>
      <c r="U259" s="163"/>
      <c r="V259" s="175"/>
      <c r="W259" s="153"/>
      <c r="X259" s="153"/>
      <c r="Y259" s="153"/>
      <c r="Z259" s="153"/>
      <c r="AA259" s="153"/>
      <c r="AB259" s="153"/>
      <c r="AC259" s="153"/>
      <c r="AD259" s="153"/>
      <c r="AE259" s="153" t="s">
        <v>125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ht="22.5" outlineLevel="1" x14ac:dyDescent="0.2">
      <c r="A260" s="154">
        <v>48</v>
      </c>
      <c r="B260" s="160" t="s">
        <v>345</v>
      </c>
      <c r="C260" s="198" t="s">
        <v>346</v>
      </c>
      <c r="D260" s="162" t="s">
        <v>182</v>
      </c>
      <c r="E260" s="170">
        <v>62.63</v>
      </c>
      <c r="F260" s="174"/>
      <c r="G260" s="175">
        <f>ROUND(E260*F260,2)</f>
        <v>0</v>
      </c>
      <c r="H260" s="174"/>
      <c r="I260" s="175">
        <f>ROUND(E260*H260,2)</f>
        <v>0</v>
      </c>
      <c r="J260" s="174"/>
      <c r="K260" s="175">
        <f>ROUND(E260*J260,2)</f>
        <v>0</v>
      </c>
      <c r="L260" s="175">
        <v>21</v>
      </c>
      <c r="M260" s="175">
        <f>G260*(1+L260/100)</f>
        <v>0</v>
      </c>
      <c r="N260" s="163">
        <v>9.8700000000000003E-3</v>
      </c>
      <c r="O260" s="163">
        <f>ROUND(E260*N260,5)</f>
        <v>0.61816000000000004</v>
      </c>
      <c r="P260" s="163">
        <v>0</v>
      </c>
      <c r="Q260" s="163">
        <f>ROUND(E260*P260,5)</f>
        <v>0</v>
      </c>
      <c r="R260" s="163"/>
      <c r="S260" s="163"/>
      <c r="T260" s="164">
        <v>0.46</v>
      </c>
      <c r="U260" s="163">
        <f>ROUND(E260*T260,2)</f>
        <v>28.81</v>
      </c>
      <c r="V260" s="175" t="s">
        <v>426</v>
      </c>
      <c r="W260" s="153"/>
      <c r="X260" s="153"/>
      <c r="Y260" s="153"/>
      <c r="Z260" s="153"/>
      <c r="AA260" s="153"/>
      <c r="AB260" s="153"/>
      <c r="AC260" s="153"/>
      <c r="AD260" s="153"/>
      <c r="AE260" s="153" t="s">
        <v>123</v>
      </c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ht="22.5" outlineLevel="1" x14ac:dyDescent="0.2">
      <c r="A261" s="154"/>
      <c r="B261" s="160"/>
      <c r="C261" s="199" t="s">
        <v>332</v>
      </c>
      <c r="D261" s="165"/>
      <c r="E261" s="171"/>
      <c r="F261" s="175"/>
      <c r="G261" s="175"/>
      <c r="H261" s="175"/>
      <c r="I261" s="175"/>
      <c r="J261" s="175"/>
      <c r="K261" s="175"/>
      <c r="L261" s="175"/>
      <c r="M261" s="175"/>
      <c r="N261" s="163"/>
      <c r="O261" s="163"/>
      <c r="P261" s="163"/>
      <c r="Q261" s="163"/>
      <c r="R261" s="163"/>
      <c r="S261" s="163"/>
      <c r="T261" s="164"/>
      <c r="U261" s="163"/>
      <c r="V261" s="175"/>
      <c r="W261" s="153"/>
      <c r="X261" s="153"/>
      <c r="Y261" s="153"/>
      <c r="Z261" s="153"/>
      <c r="AA261" s="153"/>
      <c r="AB261" s="153"/>
      <c r="AC261" s="153"/>
      <c r="AD261" s="153"/>
      <c r="AE261" s="153" t="s">
        <v>125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ht="22.5" outlineLevel="1" x14ac:dyDescent="0.2">
      <c r="A262" s="154"/>
      <c r="B262" s="160"/>
      <c r="C262" s="199" t="s">
        <v>286</v>
      </c>
      <c r="D262" s="165"/>
      <c r="E262" s="171"/>
      <c r="F262" s="175"/>
      <c r="G262" s="175"/>
      <c r="H262" s="175"/>
      <c r="I262" s="175"/>
      <c r="J262" s="175"/>
      <c r="K262" s="175"/>
      <c r="L262" s="175"/>
      <c r="M262" s="175"/>
      <c r="N262" s="163"/>
      <c r="O262" s="163"/>
      <c r="P262" s="163"/>
      <c r="Q262" s="163"/>
      <c r="R262" s="163"/>
      <c r="S262" s="163"/>
      <c r="T262" s="164"/>
      <c r="U262" s="163"/>
      <c r="V262" s="175"/>
      <c r="W262" s="153"/>
      <c r="X262" s="153"/>
      <c r="Y262" s="153"/>
      <c r="Z262" s="153"/>
      <c r="AA262" s="153"/>
      <c r="AB262" s="153"/>
      <c r="AC262" s="153"/>
      <c r="AD262" s="153"/>
      <c r="AE262" s="153" t="s">
        <v>125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54"/>
      <c r="B263" s="160"/>
      <c r="C263" s="199" t="s">
        <v>202</v>
      </c>
      <c r="D263" s="165"/>
      <c r="E263" s="171"/>
      <c r="F263" s="175"/>
      <c r="G263" s="175"/>
      <c r="H263" s="175"/>
      <c r="I263" s="175"/>
      <c r="J263" s="175"/>
      <c r="K263" s="175"/>
      <c r="L263" s="175"/>
      <c r="M263" s="175"/>
      <c r="N263" s="163"/>
      <c r="O263" s="163"/>
      <c r="P263" s="163"/>
      <c r="Q263" s="163"/>
      <c r="R263" s="163"/>
      <c r="S263" s="163"/>
      <c r="T263" s="164"/>
      <c r="U263" s="163"/>
      <c r="V263" s="175"/>
      <c r="W263" s="153"/>
      <c r="X263" s="153"/>
      <c r="Y263" s="153"/>
      <c r="Z263" s="153"/>
      <c r="AA263" s="153"/>
      <c r="AB263" s="153"/>
      <c r="AC263" s="153"/>
      <c r="AD263" s="153"/>
      <c r="AE263" s="153" t="s">
        <v>125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54"/>
      <c r="B264" s="160"/>
      <c r="C264" s="199" t="s">
        <v>287</v>
      </c>
      <c r="D264" s="165"/>
      <c r="E264" s="171">
        <v>62.63</v>
      </c>
      <c r="F264" s="175"/>
      <c r="G264" s="175"/>
      <c r="H264" s="175"/>
      <c r="I264" s="175"/>
      <c r="J264" s="175"/>
      <c r="K264" s="175"/>
      <c r="L264" s="175"/>
      <c r="M264" s="175"/>
      <c r="N264" s="163"/>
      <c r="O264" s="163"/>
      <c r="P264" s="163"/>
      <c r="Q264" s="163"/>
      <c r="R264" s="163"/>
      <c r="S264" s="163"/>
      <c r="T264" s="164"/>
      <c r="U264" s="163"/>
      <c r="V264" s="175"/>
      <c r="W264" s="153"/>
      <c r="X264" s="153"/>
      <c r="Y264" s="153"/>
      <c r="Z264" s="153"/>
      <c r="AA264" s="153"/>
      <c r="AB264" s="153"/>
      <c r="AC264" s="153"/>
      <c r="AD264" s="153"/>
      <c r="AE264" s="153" t="s">
        <v>125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54"/>
      <c r="B265" s="160"/>
      <c r="C265" s="201" t="s">
        <v>184</v>
      </c>
      <c r="D265" s="169"/>
      <c r="E265" s="173">
        <v>62.63</v>
      </c>
      <c r="F265" s="175"/>
      <c r="G265" s="175"/>
      <c r="H265" s="175"/>
      <c r="I265" s="175"/>
      <c r="J265" s="175"/>
      <c r="K265" s="175"/>
      <c r="L265" s="175"/>
      <c r="M265" s="175"/>
      <c r="N265" s="163"/>
      <c r="O265" s="163"/>
      <c r="P265" s="163"/>
      <c r="Q265" s="163"/>
      <c r="R265" s="163"/>
      <c r="S265" s="163"/>
      <c r="T265" s="164"/>
      <c r="U265" s="163"/>
      <c r="V265" s="175"/>
      <c r="W265" s="153"/>
      <c r="X265" s="153"/>
      <c r="Y265" s="153"/>
      <c r="Z265" s="153"/>
      <c r="AA265" s="153"/>
      <c r="AB265" s="153"/>
      <c r="AC265" s="153"/>
      <c r="AD265" s="153"/>
      <c r="AE265" s="153" t="s">
        <v>125</v>
      </c>
      <c r="AF265" s="153">
        <v>1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x14ac:dyDescent="0.2">
      <c r="A266" s="155" t="s">
        <v>120</v>
      </c>
      <c r="B266" s="161" t="s">
        <v>85</v>
      </c>
      <c r="C266" s="200" t="s">
        <v>86</v>
      </c>
      <c r="D266" s="166"/>
      <c r="E266" s="172"/>
      <c r="F266" s="176"/>
      <c r="G266" s="176">
        <f>SUMIF(AE267:AE282,"&lt;&gt;NOR",G267:G282)</f>
        <v>0</v>
      </c>
      <c r="H266" s="176"/>
      <c r="I266" s="176">
        <f>SUM(I267:I282)</f>
        <v>0</v>
      </c>
      <c r="J266" s="176"/>
      <c r="K266" s="176">
        <f>SUM(K267:K282)</f>
        <v>0</v>
      </c>
      <c r="L266" s="176"/>
      <c r="M266" s="176">
        <f>SUM(M267:M282)</f>
        <v>0</v>
      </c>
      <c r="N266" s="167"/>
      <c r="O266" s="167">
        <f>SUM(O267:O282)</f>
        <v>0.11504</v>
      </c>
      <c r="P266" s="167"/>
      <c r="Q266" s="167">
        <f>SUM(Q267:Q282)</f>
        <v>0</v>
      </c>
      <c r="R266" s="167"/>
      <c r="S266" s="167"/>
      <c r="T266" s="168"/>
      <c r="U266" s="167">
        <f>SUM(U267:U282)</f>
        <v>28.340000000000003</v>
      </c>
      <c r="V266" s="176"/>
      <c r="AE266" t="s">
        <v>121</v>
      </c>
    </row>
    <row r="267" spans="1:60" outlineLevel="1" x14ac:dyDescent="0.2">
      <c r="A267" s="154">
        <v>49</v>
      </c>
      <c r="B267" s="160" t="s">
        <v>347</v>
      </c>
      <c r="C267" s="198" t="s">
        <v>348</v>
      </c>
      <c r="D267" s="162" t="s">
        <v>182</v>
      </c>
      <c r="E267" s="170">
        <v>22.38</v>
      </c>
      <c r="F267" s="174"/>
      <c r="G267" s="175">
        <f>ROUND(E267*F267,2)</f>
        <v>0</v>
      </c>
      <c r="H267" s="174"/>
      <c r="I267" s="175">
        <f>ROUND(E267*H267,2)</f>
        <v>0</v>
      </c>
      <c r="J267" s="174"/>
      <c r="K267" s="175">
        <f>ROUND(E267*J267,2)</f>
        <v>0</v>
      </c>
      <c r="L267" s="175">
        <v>21</v>
      </c>
      <c r="M267" s="175">
        <f>G267*(1+L267/100)</f>
        <v>0</v>
      </c>
      <c r="N267" s="163">
        <v>2.1000000000000001E-4</v>
      </c>
      <c r="O267" s="163">
        <f>ROUND(E267*N267,5)</f>
        <v>4.7000000000000002E-3</v>
      </c>
      <c r="P267" s="163">
        <v>0</v>
      </c>
      <c r="Q267" s="163">
        <f>ROUND(E267*P267,5)</f>
        <v>0</v>
      </c>
      <c r="R267" s="163"/>
      <c r="S267" s="163"/>
      <c r="T267" s="164">
        <v>0.05</v>
      </c>
      <c r="U267" s="163">
        <f>ROUND(E267*T267,2)</f>
        <v>1.1200000000000001</v>
      </c>
      <c r="V267" s="175" t="s">
        <v>427</v>
      </c>
      <c r="W267" s="153"/>
      <c r="X267" s="153"/>
      <c r="Y267" s="153"/>
      <c r="Z267" s="153"/>
      <c r="AA267" s="153"/>
      <c r="AB267" s="153"/>
      <c r="AC267" s="153"/>
      <c r="AD267" s="153"/>
      <c r="AE267" s="153" t="s">
        <v>123</v>
      </c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54"/>
      <c r="B268" s="160"/>
      <c r="C268" s="199" t="s">
        <v>349</v>
      </c>
      <c r="D268" s="165"/>
      <c r="E268" s="171"/>
      <c r="F268" s="175"/>
      <c r="G268" s="175"/>
      <c r="H268" s="175"/>
      <c r="I268" s="175"/>
      <c r="J268" s="175"/>
      <c r="K268" s="175"/>
      <c r="L268" s="175"/>
      <c r="M268" s="175"/>
      <c r="N268" s="163"/>
      <c r="O268" s="163"/>
      <c r="P268" s="163"/>
      <c r="Q268" s="163"/>
      <c r="R268" s="163"/>
      <c r="S268" s="163"/>
      <c r="T268" s="164"/>
      <c r="U268" s="163"/>
      <c r="V268" s="175"/>
      <c r="W268" s="153"/>
      <c r="X268" s="153"/>
      <c r="Y268" s="153"/>
      <c r="Z268" s="153"/>
      <c r="AA268" s="153"/>
      <c r="AB268" s="153"/>
      <c r="AC268" s="153"/>
      <c r="AD268" s="153"/>
      <c r="AE268" s="153" t="s">
        <v>125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54"/>
      <c r="B269" s="160"/>
      <c r="C269" s="199" t="s">
        <v>350</v>
      </c>
      <c r="D269" s="165"/>
      <c r="E269" s="171">
        <v>4.3600000000000003</v>
      </c>
      <c r="F269" s="175"/>
      <c r="G269" s="175"/>
      <c r="H269" s="175"/>
      <c r="I269" s="175"/>
      <c r="J269" s="175"/>
      <c r="K269" s="175"/>
      <c r="L269" s="175"/>
      <c r="M269" s="175"/>
      <c r="N269" s="163"/>
      <c r="O269" s="163"/>
      <c r="P269" s="163"/>
      <c r="Q269" s="163"/>
      <c r="R269" s="163"/>
      <c r="S269" s="163"/>
      <c r="T269" s="164"/>
      <c r="U269" s="163"/>
      <c r="V269" s="175"/>
      <c r="W269" s="153"/>
      <c r="X269" s="153"/>
      <c r="Y269" s="153"/>
      <c r="Z269" s="153"/>
      <c r="AA269" s="153"/>
      <c r="AB269" s="153"/>
      <c r="AC269" s="153"/>
      <c r="AD269" s="153"/>
      <c r="AE269" s="153" t="s">
        <v>125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0"/>
      <c r="C270" s="201" t="s">
        <v>184</v>
      </c>
      <c r="D270" s="169"/>
      <c r="E270" s="173">
        <v>4.3600000000000003</v>
      </c>
      <c r="F270" s="175"/>
      <c r="G270" s="175"/>
      <c r="H270" s="175"/>
      <c r="I270" s="175"/>
      <c r="J270" s="175"/>
      <c r="K270" s="175"/>
      <c r="L270" s="175"/>
      <c r="M270" s="175"/>
      <c r="N270" s="163"/>
      <c r="O270" s="163"/>
      <c r="P270" s="163"/>
      <c r="Q270" s="163"/>
      <c r="R270" s="163"/>
      <c r="S270" s="163"/>
      <c r="T270" s="164"/>
      <c r="U270" s="163"/>
      <c r="V270" s="175"/>
      <c r="W270" s="153"/>
      <c r="X270" s="153"/>
      <c r="Y270" s="153"/>
      <c r="Z270" s="153"/>
      <c r="AA270" s="153"/>
      <c r="AB270" s="153"/>
      <c r="AC270" s="153"/>
      <c r="AD270" s="153"/>
      <c r="AE270" s="153" t="s">
        <v>125</v>
      </c>
      <c r="AF270" s="153">
        <v>1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54"/>
      <c r="B271" s="160"/>
      <c r="C271" s="199" t="s">
        <v>351</v>
      </c>
      <c r="D271" s="165"/>
      <c r="E271" s="171"/>
      <c r="F271" s="175"/>
      <c r="G271" s="175"/>
      <c r="H271" s="175"/>
      <c r="I271" s="175"/>
      <c r="J271" s="175"/>
      <c r="K271" s="175"/>
      <c r="L271" s="175"/>
      <c r="M271" s="175"/>
      <c r="N271" s="163"/>
      <c r="O271" s="163"/>
      <c r="P271" s="163"/>
      <c r="Q271" s="163"/>
      <c r="R271" s="163"/>
      <c r="S271" s="163"/>
      <c r="T271" s="164"/>
      <c r="U271" s="163"/>
      <c r="V271" s="175"/>
      <c r="W271" s="153"/>
      <c r="X271" s="153"/>
      <c r="Y271" s="153"/>
      <c r="Z271" s="153"/>
      <c r="AA271" s="153"/>
      <c r="AB271" s="153"/>
      <c r="AC271" s="153"/>
      <c r="AD271" s="153"/>
      <c r="AE271" s="153" t="s">
        <v>125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54"/>
      <c r="B272" s="160"/>
      <c r="C272" s="199" t="s">
        <v>352</v>
      </c>
      <c r="D272" s="165"/>
      <c r="E272" s="171">
        <v>13.52</v>
      </c>
      <c r="F272" s="175"/>
      <c r="G272" s="175"/>
      <c r="H272" s="175"/>
      <c r="I272" s="175"/>
      <c r="J272" s="175"/>
      <c r="K272" s="175"/>
      <c r="L272" s="175"/>
      <c r="M272" s="175"/>
      <c r="N272" s="163"/>
      <c r="O272" s="163"/>
      <c r="P272" s="163"/>
      <c r="Q272" s="163"/>
      <c r="R272" s="163"/>
      <c r="S272" s="163"/>
      <c r="T272" s="164"/>
      <c r="U272" s="163"/>
      <c r="V272" s="175"/>
      <c r="W272" s="153"/>
      <c r="X272" s="153"/>
      <c r="Y272" s="153"/>
      <c r="Z272" s="153"/>
      <c r="AA272" s="153"/>
      <c r="AB272" s="153"/>
      <c r="AC272" s="153"/>
      <c r="AD272" s="153"/>
      <c r="AE272" s="153" t="s">
        <v>125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54"/>
      <c r="B273" s="160"/>
      <c r="C273" s="201" t="s">
        <v>184</v>
      </c>
      <c r="D273" s="169"/>
      <c r="E273" s="173">
        <v>13.52</v>
      </c>
      <c r="F273" s="175"/>
      <c r="G273" s="175"/>
      <c r="H273" s="175"/>
      <c r="I273" s="175"/>
      <c r="J273" s="175"/>
      <c r="K273" s="175"/>
      <c r="L273" s="175"/>
      <c r="M273" s="175"/>
      <c r="N273" s="163"/>
      <c r="O273" s="163"/>
      <c r="P273" s="163"/>
      <c r="Q273" s="163"/>
      <c r="R273" s="163"/>
      <c r="S273" s="163"/>
      <c r="T273" s="164"/>
      <c r="U273" s="163"/>
      <c r="V273" s="175"/>
      <c r="W273" s="153"/>
      <c r="X273" s="153"/>
      <c r="Y273" s="153"/>
      <c r="Z273" s="153"/>
      <c r="AA273" s="153"/>
      <c r="AB273" s="153"/>
      <c r="AC273" s="153"/>
      <c r="AD273" s="153"/>
      <c r="AE273" s="153" t="s">
        <v>125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54"/>
      <c r="B274" s="160"/>
      <c r="C274" s="199" t="s">
        <v>353</v>
      </c>
      <c r="D274" s="165"/>
      <c r="E274" s="171">
        <v>4.5</v>
      </c>
      <c r="F274" s="175"/>
      <c r="G274" s="175"/>
      <c r="H274" s="175"/>
      <c r="I274" s="175"/>
      <c r="J274" s="175"/>
      <c r="K274" s="175"/>
      <c r="L274" s="175"/>
      <c r="M274" s="175"/>
      <c r="N274" s="163"/>
      <c r="O274" s="163"/>
      <c r="P274" s="163"/>
      <c r="Q274" s="163"/>
      <c r="R274" s="163"/>
      <c r="S274" s="163"/>
      <c r="T274" s="164"/>
      <c r="U274" s="163"/>
      <c r="V274" s="175"/>
      <c r="W274" s="153"/>
      <c r="X274" s="153"/>
      <c r="Y274" s="153"/>
      <c r="Z274" s="153"/>
      <c r="AA274" s="153"/>
      <c r="AB274" s="153"/>
      <c r="AC274" s="153"/>
      <c r="AD274" s="153"/>
      <c r="AE274" s="153" t="s">
        <v>125</v>
      </c>
      <c r="AF274" s="153">
        <v>0</v>
      </c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54"/>
      <c r="B275" s="160"/>
      <c r="C275" s="201" t="s">
        <v>184</v>
      </c>
      <c r="D275" s="169"/>
      <c r="E275" s="173">
        <v>4.5</v>
      </c>
      <c r="F275" s="175"/>
      <c r="G275" s="175"/>
      <c r="H275" s="175"/>
      <c r="I275" s="175"/>
      <c r="J275" s="175"/>
      <c r="K275" s="175"/>
      <c r="L275" s="175"/>
      <c r="M275" s="175"/>
      <c r="N275" s="163"/>
      <c r="O275" s="163"/>
      <c r="P275" s="163"/>
      <c r="Q275" s="163"/>
      <c r="R275" s="163"/>
      <c r="S275" s="163"/>
      <c r="T275" s="164"/>
      <c r="U275" s="163"/>
      <c r="V275" s="175"/>
      <c r="W275" s="153"/>
      <c r="X275" s="153"/>
      <c r="Y275" s="153"/>
      <c r="Z275" s="153"/>
      <c r="AA275" s="153"/>
      <c r="AB275" s="153"/>
      <c r="AC275" s="153"/>
      <c r="AD275" s="153"/>
      <c r="AE275" s="153" t="s">
        <v>125</v>
      </c>
      <c r="AF275" s="153">
        <v>1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ht="22.5" outlineLevel="1" x14ac:dyDescent="0.2">
      <c r="A276" s="154">
        <v>50</v>
      </c>
      <c r="B276" s="160" t="s">
        <v>354</v>
      </c>
      <c r="C276" s="198" t="s">
        <v>355</v>
      </c>
      <c r="D276" s="162" t="s">
        <v>182</v>
      </c>
      <c r="E276" s="170">
        <v>22.38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63">
        <v>4.7800000000000004E-3</v>
      </c>
      <c r="O276" s="163">
        <f>ROUND(E276*N276,5)</f>
        <v>0.10698000000000001</v>
      </c>
      <c r="P276" s="163">
        <v>0</v>
      </c>
      <c r="Q276" s="163">
        <f>ROUND(E276*P276,5)</f>
        <v>0</v>
      </c>
      <c r="R276" s="163"/>
      <c r="S276" s="163"/>
      <c r="T276" s="164">
        <v>1.1679999999999999</v>
      </c>
      <c r="U276" s="163">
        <f>ROUND(E276*T276,2)</f>
        <v>26.14</v>
      </c>
      <c r="V276" s="175" t="s">
        <v>427</v>
      </c>
      <c r="W276" s="153"/>
      <c r="X276" s="153"/>
      <c r="Y276" s="153"/>
      <c r="Z276" s="153"/>
      <c r="AA276" s="153"/>
      <c r="AB276" s="153"/>
      <c r="AC276" s="153"/>
      <c r="AD276" s="153"/>
      <c r="AE276" s="153" t="s">
        <v>123</v>
      </c>
      <c r="AF276" s="153"/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>
        <v>51</v>
      </c>
      <c r="B277" s="160" t="s">
        <v>356</v>
      </c>
      <c r="C277" s="198" t="s">
        <v>357</v>
      </c>
      <c r="D277" s="162" t="s">
        <v>182</v>
      </c>
      <c r="E277" s="170">
        <v>22.38</v>
      </c>
      <c r="F277" s="174"/>
      <c r="G277" s="175">
        <f>ROUND(E277*F277,2)</f>
        <v>0</v>
      </c>
      <c r="H277" s="174"/>
      <c r="I277" s="175">
        <f>ROUND(E277*H277,2)</f>
        <v>0</v>
      </c>
      <c r="J277" s="174"/>
      <c r="K277" s="175">
        <f>ROUND(E277*J277,2)</f>
        <v>0</v>
      </c>
      <c r="L277" s="175">
        <v>21</v>
      </c>
      <c r="M277" s="175">
        <f>G277*(1+L277/100)</f>
        <v>0</v>
      </c>
      <c r="N277" s="163">
        <v>1.1E-4</v>
      </c>
      <c r="O277" s="163">
        <f>ROUND(E277*N277,5)</f>
        <v>2.4599999999999999E-3</v>
      </c>
      <c r="P277" s="163">
        <v>0</v>
      </c>
      <c r="Q277" s="163">
        <f>ROUND(E277*P277,5)</f>
        <v>0</v>
      </c>
      <c r="R277" s="163"/>
      <c r="S277" s="163"/>
      <c r="T277" s="164">
        <v>0</v>
      </c>
      <c r="U277" s="163">
        <f>ROUND(E277*T277,2)</f>
        <v>0</v>
      </c>
      <c r="V277" s="175" t="s">
        <v>427</v>
      </c>
      <c r="W277" s="153"/>
      <c r="X277" s="153"/>
      <c r="Y277" s="153"/>
      <c r="Z277" s="153"/>
      <c r="AA277" s="153"/>
      <c r="AB277" s="153"/>
      <c r="AC277" s="153"/>
      <c r="AD277" s="153"/>
      <c r="AE277" s="153" t="s">
        <v>123</v>
      </c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>
        <v>52</v>
      </c>
      <c r="B278" s="160" t="s">
        <v>358</v>
      </c>
      <c r="C278" s="198" t="s">
        <v>359</v>
      </c>
      <c r="D278" s="162" t="s">
        <v>182</v>
      </c>
      <c r="E278" s="170">
        <v>25.759999999999998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63">
        <v>0</v>
      </c>
      <c r="O278" s="163">
        <f>ROUND(E278*N278,5)</f>
        <v>0</v>
      </c>
      <c r="P278" s="163">
        <v>0</v>
      </c>
      <c r="Q278" s="163">
        <f>ROUND(E278*P278,5)</f>
        <v>0</v>
      </c>
      <c r="R278" s="163"/>
      <c r="S278" s="163"/>
      <c r="T278" s="164">
        <v>0</v>
      </c>
      <c r="U278" s="163">
        <f>ROUND(E278*T278,2)</f>
        <v>0</v>
      </c>
      <c r="V278" s="175" t="s">
        <v>427</v>
      </c>
      <c r="W278" s="153"/>
      <c r="X278" s="153"/>
      <c r="Y278" s="153"/>
      <c r="Z278" s="153"/>
      <c r="AA278" s="153"/>
      <c r="AB278" s="153"/>
      <c r="AC278" s="153"/>
      <c r="AD278" s="153"/>
      <c r="AE278" s="153" t="s">
        <v>123</v>
      </c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54"/>
      <c r="B279" s="160"/>
      <c r="C279" s="199" t="s">
        <v>360</v>
      </c>
      <c r="D279" s="165"/>
      <c r="E279" s="171">
        <v>25.76</v>
      </c>
      <c r="F279" s="175"/>
      <c r="G279" s="175"/>
      <c r="H279" s="175"/>
      <c r="I279" s="175"/>
      <c r="J279" s="175"/>
      <c r="K279" s="175"/>
      <c r="L279" s="175"/>
      <c r="M279" s="175"/>
      <c r="N279" s="163"/>
      <c r="O279" s="163"/>
      <c r="P279" s="163"/>
      <c r="Q279" s="163"/>
      <c r="R279" s="163"/>
      <c r="S279" s="163"/>
      <c r="T279" s="164"/>
      <c r="U279" s="163"/>
      <c r="V279" s="175"/>
      <c r="W279" s="153"/>
      <c r="X279" s="153"/>
      <c r="Y279" s="153"/>
      <c r="Z279" s="153"/>
      <c r="AA279" s="153"/>
      <c r="AB279" s="153"/>
      <c r="AC279" s="153"/>
      <c r="AD279" s="153"/>
      <c r="AE279" s="153" t="s">
        <v>125</v>
      </c>
      <c r="AF279" s="153">
        <v>0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>
        <v>53</v>
      </c>
      <c r="B280" s="160" t="s">
        <v>361</v>
      </c>
      <c r="C280" s="198" t="s">
        <v>362</v>
      </c>
      <c r="D280" s="162" t="s">
        <v>259</v>
      </c>
      <c r="E280" s="170">
        <v>9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63">
        <v>1E-4</v>
      </c>
      <c r="O280" s="163">
        <f>ROUND(E280*N280,5)</f>
        <v>8.9999999999999998E-4</v>
      </c>
      <c r="P280" s="163">
        <v>0</v>
      </c>
      <c r="Q280" s="163">
        <f>ROUND(E280*P280,5)</f>
        <v>0</v>
      </c>
      <c r="R280" s="163"/>
      <c r="S280" s="163"/>
      <c r="T280" s="164">
        <v>0.12</v>
      </c>
      <c r="U280" s="163">
        <f>ROUND(E280*T280,2)</f>
        <v>1.08</v>
      </c>
      <c r="V280" s="175" t="s">
        <v>427</v>
      </c>
      <c r="W280" s="153"/>
      <c r="X280" s="153"/>
      <c r="Y280" s="153"/>
      <c r="Z280" s="153"/>
      <c r="AA280" s="153"/>
      <c r="AB280" s="153"/>
      <c r="AC280" s="153"/>
      <c r="AD280" s="153"/>
      <c r="AE280" s="153" t="s">
        <v>123</v>
      </c>
      <c r="AF280" s="153"/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/>
      <c r="B281" s="160"/>
      <c r="C281" s="199" t="s">
        <v>363</v>
      </c>
      <c r="D281" s="165"/>
      <c r="E281" s="171">
        <v>9</v>
      </c>
      <c r="F281" s="175"/>
      <c r="G281" s="175"/>
      <c r="H281" s="175"/>
      <c r="I281" s="175"/>
      <c r="J281" s="175"/>
      <c r="K281" s="175"/>
      <c r="L281" s="175"/>
      <c r="M281" s="175"/>
      <c r="N281" s="163"/>
      <c r="O281" s="163"/>
      <c r="P281" s="163"/>
      <c r="Q281" s="163"/>
      <c r="R281" s="163"/>
      <c r="S281" s="163"/>
      <c r="T281" s="164"/>
      <c r="U281" s="163"/>
      <c r="V281" s="175"/>
      <c r="W281" s="153"/>
      <c r="X281" s="153"/>
      <c r="Y281" s="153"/>
      <c r="Z281" s="153"/>
      <c r="AA281" s="153"/>
      <c r="AB281" s="153"/>
      <c r="AC281" s="153"/>
      <c r="AD281" s="153"/>
      <c r="AE281" s="153" t="s">
        <v>125</v>
      </c>
      <c r="AF281" s="153">
        <v>0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54">
        <v>54</v>
      </c>
      <c r="B282" s="160" t="s">
        <v>364</v>
      </c>
      <c r="C282" s="198" t="s">
        <v>365</v>
      </c>
      <c r="D282" s="162" t="s">
        <v>0</v>
      </c>
      <c r="E282" s="170">
        <v>3.45</v>
      </c>
      <c r="F282" s="174"/>
      <c r="G282" s="175">
        <f>ROUND(E282*F282,2)</f>
        <v>0</v>
      </c>
      <c r="H282" s="174"/>
      <c r="I282" s="175">
        <f>ROUND(E282*H282,2)</f>
        <v>0</v>
      </c>
      <c r="J282" s="174"/>
      <c r="K282" s="175">
        <f>ROUND(E282*J282,2)</f>
        <v>0</v>
      </c>
      <c r="L282" s="175">
        <v>21</v>
      </c>
      <c r="M282" s="175">
        <f>G282*(1+L282/100)</f>
        <v>0</v>
      </c>
      <c r="N282" s="163">
        <v>0</v>
      </c>
      <c r="O282" s="163">
        <f>ROUND(E282*N282,5)</f>
        <v>0</v>
      </c>
      <c r="P282" s="163">
        <v>0</v>
      </c>
      <c r="Q282" s="163">
        <f>ROUND(E282*P282,5)</f>
        <v>0</v>
      </c>
      <c r="R282" s="163"/>
      <c r="S282" s="163"/>
      <c r="T282" s="164">
        <v>0</v>
      </c>
      <c r="U282" s="163">
        <f>ROUND(E282*T282,2)</f>
        <v>0</v>
      </c>
      <c r="V282" s="175" t="s">
        <v>427</v>
      </c>
      <c r="W282" s="153"/>
      <c r="X282" s="153"/>
      <c r="Y282" s="153"/>
      <c r="Z282" s="153"/>
      <c r="AA282" s="153"/>
      <c r="AB282" s="153"/>
      <c r="AC282" s="153"/>
      <c r="AD282" s="153"/>
      <c r="AE282" s="153" t="s">
        <v>123</v>
      </c>
      <c r="AF282" s="153"/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x14ac:dyDescent="0.2">
      <c r="A283" s="155" t="s">
        <v>120</v>
      </c>
      <c r="B283" s="161" t="s">
        <v>87</v>
      </c>
      <c r="C283" s="200" t="s">
        <v>88</v>
      </c>
      <c r="D283" s="166"/>
      <c r="E283" s="172"/>
      <c r="F283" s="176"/>
      <c r="G283" s="176">
        <f>SUMIF(AE284:AE300,"&lt;&gt;NOR",G284:G300)</f>
        <v>0</v>
      </c>
      <c r="H283" s="176"/>
      <c r="I283" s="176">
        <f>SUM(I284:I300)</f>
        <v>0</v>
      </c>
      <c r="J283" s="176"/>
      <c r="K283" s="176">
        <f>SUM(K284:K300)</f>
        <v>0</v>
      </c>
      <c r="L283" s="176"/>
      <c r="M283" s="176">
        <f>SUM(M284:M300)</f>
        <v>0</v>
      </c>
      <c r="N283" s="167"/>
      <c r="O283" s="167">
        <f>SUM(O284:O300)</f>
        <v>5.7430000000000002E-2</v>
      </c>
      <c r="P283" s="167"/>
      <c r="Q283" s="167">
        <f>SUM(Q284:Q300)</f>
        <v>0</v>
      </c>
      <c r="R283" s="167"/>
      <c r="S283" s="167"/>
      <c r="T283" s="168"/>
      <c r="U283" s="167">
        <f>SUM(U284:U300)</f>
        <v>12.25</v>
      </c>
      <c r="V283" s="176"/>
      <c r="AE283" t="s">
        <v>121</v>
      </c>
    </row>
    <row r="284" spans="1:60" outlineLevel="1" x14ac:dyDescent="0.2">
      <c r="A284" s="154">
        <v>55</v>
      </c>
      <c r="B284" s="160" t="s">
        <v>366</v>
      </c>
      <c r="C284" s="198" t="s">
        <v>367</v>
      </c>
      <c r="D284" s="162" t="s">
        <v>182</v>
      </c>
      <c r="E284" s="170">
        <v>91.161999999999992</v>
      </c>
      <c r="F284" s="174"/>
      <c r="G284" s="175">
        <f>ROUND(E284*F284,2)</f>
        <v>0</v>
      </c>
      <c r="H284" s="174"/>
      <c r="I284" s="175">
        <f>ROUND(E284*H284,2)</f>
        <v>0</v>
      </c>
      <c r="J284" s="174"/>
      <c r="K284" s="175">
        <f>ROUND(E284*J284,2)</f>
        <v>0</v>
      </c>
      <c r="L284" s="175">
        <v>21</v>
      </c>
      <c r="M284" s="175">
        <f>G284*(1+L284/100)</f>
        <v>0</v>
      </c>
      <c r="N284" s="163">
        <v>6.3000000000000003E-4</v>
      </c>
      <c r="O284" s="163">
        <f>ROUND(E284*N284,5)</f>
        <v>5.7430000000000002E-2</v>
      </c>
      <c r="P284" s="163">
        <v>0</v>
      </c>
      <c r="Q284" s="163">
        <f>ROUND(E284*P284,5)</f>
        <v>0</v>
      </c>
      <c r="R284" s="163"/>
      <c r="S284" s="163"/>
      <c r="T284" s="164">
        <v>0.13439000000000001</v>
      </c>
      <c r="U284" s="163">
        <f>ROUND(E284*T284,2)</f>
        <v>12.25</v>
      </c>
      <c r="V284" s="175" t="s">
        <v>427</v>
      </c>
      <c r="W284" s="153"/>
      <c r="X284" s="153"/>
      <c r="Y284" s="153"/>
      <c r="Z284" s="153"/>
      <c r="AA284" s="153"/>
      <c r="AB284" s="153"/>
      <c r="AC284" s="153"/>
      <c r="AD284" s="153"/>
      <c r="AE284" s="153" t="s">
        <v>176</v>
      </c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/>
      <c r="B285" s="160"/>
      <c r="C285" s="199" t="s">
        <v>368</v>
      </c>
      <c r="D285" s="165"/>
      <c r="E285" s="171"/>
      <c r="F285" s="175"/>
      <c r="G285" s="175"/>
      <c r="H285" s="175"/>
      <c r="I285" s="175"/>
      <c r="J285" s="175"/>
      <c r="K285" s="175"/>
      <c r="L285" s="175"/>
      <c r="M285" s="175"/>
      <c r="N285" s="163"/>
      <c r="O285" s="163"/>
      <c r="P285" s="163"/>
      <c r="Q285" s="163"/>
      <c r="R285" s="163"/>
      <c r="S285" s="163"/>
      <c r="T285" s="164"/>
      <c r="U285" s="163"/>
      <c r="V285" s="175"/>
      <c r="W285" s="153"/>
      <c r="X285" s="153"/>
      <c r="Y285" s="153"/>
      <c r="Z285" s="153"/>
      <c r="AA285" s="153"/>
      <c r="AB285" s="153"/>
      <c r="AC285" s="153"/>
      <c r="AD285" s="153"/>
      <c r="AE285" s="153" t="s">
        <v>125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/>
      <c r="B286" s="160"/>
      <c r="C286" s="199" t="s">
        <v>369</v>
      </c>
      <c r="D286" s="165"/>
      <c r="E286" s="171">
        <v>25.92</v>
      </c>
      <c r="F286" s="175"/>
      <c r="G286" s="175"/>
      <c r="H286" s="175"/>
      <c r="I286" s="175"/>
      <c r="J286" s="175"/>
      <c r="K286" s="175"/>
      <c r="L286" s="175"/>
      <c r="M286" s="175"/>
      <c r="N286" s="163"/>
      <c r="O286" s="163"/>
      <c r="P286" s="163"/>
      <c r="Q286" s="163"/>
      <c r="R286" s="163"/>
      <c r="S286" s="163"/>
      <c r="T286" s="164"/>
      <c r="U286" s="163"/>
      <c r="V286" s="175"/>
      <c r="W286" s="153"/>
      <c r="X286" s="153"/>
      <c r="Y286" s="153"/>
      <c r="Z286" s="153"/>
      <c r="AA286" s="153"/>
      <c r="AB286" s="153"/>
      <c r="AC286" s="153"/>
      <c r="AD286" s="153"/>
      <c r="AE286" s="153" t="s">
        <v>125</v>
      </c>
      <c r="AF286" s="153">
        <v>0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/>
      <c r="B287" s="160"/>
      <c r="C287" s="201" t="s">
        <v>184</v>
      </c>
      <c r="D287" s="169"/>
      <c r="E287" s="173">
        <v>25.92</v>
      </c>
      <c r="F287" s="175"/>
      <c r="G287" s="175"/>
      <c r="H287" s="175"/>
      <c r="I287" s="175"/>
      <c r="J287" s="175"/>
      <c r="K287" s="175"/>
      <c r="L287" s="175"/>
      <c r="M287" s="175"/>
      <c r="N287" s="163"/>
      <c r="O287" s="163"/>
      <c r="P287" s="163"/>
      <c r="Q287" s="163"/>
      <c r="R287" s="163"/>
      <c r="S287" s="163"/>
      <c r="T287" s="164"/>
      <c r="U287" s="163"/>
      <c r="V287" s="175"/>
      <c r="W287" s="153"/>
      <c r="X287" s="153"/>
      <c r="Y287" s="153"/>
      <c r="Z287" s="153"/>
      <c r="AA287" s="153"/>
      <c r="AB287" s="153"/>
      <c r="AC287" s="153"/>
      <c r="AD287" s="153"/>
      <c r="AE287" s="153" t="s">
        <v>125</v>
      </c>
      <c r="AF287" s="153">
        <v>1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54"/>
      <c r="B288" s="160"/>
      <c r="C288" s="199" t="s">
        <v>370</v>
      </c>
      <c r="D288" s="165"/>
      <c r="E288" s="171">
        <v>14.288</v>
      </c>
      <c r="F288" s="175"/>
      <c r="G288" s="175"/>
      <c r="H288" s="175"/>
      <c r="I288" s="175"/>
      <c r="J288" s="175"/>
      <c r="K288" s="175"/>
      <c r="L288" s="175"/>
      <c r="M288" s="175"/>
      <c r="N288" s="163"/>
      <c r="O288" s="163"/>
      <c r="P288" s="163"/>
      <c r="Q288" s="163"/>
      <c r="R288" s="163"/>
      <c r="S288" s="163"/>
      <c r="T288" s="164"/>
      <c r="U288" s="163"/>
      <c r="V288" s="175"/>
      <c r="W288" s="153"/>
      <c r="X288" s="153"/>
      <c r="Y288" s="153"/>
      <c r="Z288" s="153"/>
      <c r="AA288" s="153"/>
      <c r="AB288" s="153"/>
      <c r="AC288" s="153"/>
      <c r="AD288" s="153"/>
      <c r="AE288" s="153" t="s">
        <v>125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54"/>
      <c r="B289" s="160"/>
      <c r="C289" s="201" t="s">
        <v>184</v>
      </c>
      <c r="D289" s="169"/>
      <c r="E289" s="173">
        <v>14.288</v>
      </c>
      <c r="F289" s="175"/>
      <c r="G289" s="175"/>
      <c r="H289" s="175"/>
      <c r="I289" s="175"/>
      <c r="J289" s="175"/>
      <c r="K289" s="175"/>
      <c r="L289" s="175"/>
      <c r="M289" s="175"/>
      <c r="N289" s="163"/>
      <c r="O289" s="163"/>
      <c r="P289" s="163"/>
      <c r="Q289" s="163"/>
      <c r="R289" s="163"/>
      <c r="S289" s="163"/>
      <c r="T289" s="164"/>
      <c r="U289" s="163"/>
      <c r="V289" s="175"/>
      <c r="W289" s="153"/>
      <c r="X289" s="153"/>
      <c r="Y289" s="153"/>
      <c r="Z289" s="153"/>
      <c r="AA289" s="153"/>
      <c r="AB289" s="153"/>
      <c r="AC289" s="153"/>
      <c r="AD289" s="153"/>
      <c r="AE289" s="153" t="s">
        <v>125</v>
      </c>
      <c r="AF289" s="153">
        <v>1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/>
      <c r="B290" s="160"/>
      <c r="C290" s="199" t="s">
        <v>371</v>
      </c>
      <c r="D290" s="165"/>
      <c r="E290" s="171">
        <v>3.84</v>
      </c>
      <c r="F290" s="175"/>
      <c r="G290" s="175"/>
      <c r="H290" s="175"/>
      <c r="I290" s="175"/>
      <c r="J290" s="175"/>
      <c r="K290" s="175"/>
      <c r="L290" s="175"/>
      <c r="M290" s="175"/>
      <c r="N290" s="163"/>
      <c r="O290" s="163"/>
      <c r="P290" s="163"/>
      <c r="Q290" s="163"/>
      <c r="R290" s="163"/>
      <c r="S290" s="163"/>
      <c r="T290" s="164"/>
      <c r="U290" s="163"/>
      <c r="V290" s="175"/>
      <c r="W290" s="153"/>
      <c r="X290" s="153"/>
      <c r="Y290" s="153"/>
      <c r="Z290" s="153"/>
      <c r="AA290" s="153"/>
      <c r="AB290" s="153"/>
      <c r="AC290" s="153"/>
      <c r="AD290" s="153"/>
      <c r="AE290" s="153" t="s">
        <v>125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/>
      <c r="B291" s="160"/>
      <c r="C291" s="201" t="s">
        <v>184</v>
      </c>
      <c r="D291" s="169"/>
      <c r="E291" s="173">
        <v>3.84</v>
      </c>
      <c r="F291" s="175"/>
      <c r="G291" s="175"/>
      <c r="H291" s="175"/>
      <c r="I291" s="175"/>
      <c r="J291" s="175"/>
      <c r="K291" s="175"/>
      <c r="L291" s="175"/>
      <c r="M291" s="175"/>
      <c r="N291" s="163"/>
      <c r="O291" s="163"/>
      <c r="P291" s="163"/>
      <c r="Q291" s="163"/>
      <c r="R291" s="163"/>
      <c r="S291" s="163"/>
      <c r="T291" s="164"/>
      <c r="U291" s="163"/>
      <c r="V291" s="175"/>
      <c r="W291" s="153"/>
      <c r="X291" s="153"/>
      <c r="Y291" s="153"/>
      <c r="Z291" s="153"/>
      <c r="AA291" s="153"/>
      <c r="AB291" s="153"/>
      <c r="AC291" s="153"/>
      <c r="AD291" s="153"/>
      <c r="AE291" s="153" t="s">
        <v>125</v>
      </c>
      <c r="AF291" s="153">
        <v>1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54"/>
      <c r="B292" s="160"/>
      <c r="C292" s="199" t="s">
        <v>372</v>
      </c>
      <c r="D292" s="165"/>
      <c r="E292" s="171">
        <v>11.432</v>
      </c>
      <c r="F292" s="175"/>
      <c r="G292" s="175"/>
      <c r="H292" s="175"/>
      <c r="I292" s="175"/>
      <c r="J292" s="175"/>
      <c r="K292" s="175"/>
      <c r="L292" s="175"/>
      <c r="M292" s="175"/>
      <c r="N292" s="163"/>
      <c r="O292" s="163"/>
      <c r="P292" s="163"/>
      <c r="Q292" s="163"/>
      <c r="R292" s="163"/>
      <c r="S292" s="163"/>
      <c r="T292" s="164"/>
      <c r="U292" s="163"/>
      <c r="V292" s="175"/>
      <c r="W292" s="153"/>
      <c r="X292" s="153"/>
      <c r="Y292" s="153"/>
      <c r="Z292" s="153"/>
      <c r="AA292" s="153"/>
      <c r="AB292" s="153"/>
      <c r="AC292" s="153"/>
      <c r="AD292" s="153"/>
      <c r="AE292" s="153" t="s">
        <v>125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54"/>
      <c r="B293" s="160"/>
      <c r="C293" s="201" t="s">
        <v>184</v>
      </c>
      <c r="D293" s="169"/>
      <c r="E293" s="173">
        <v>11.432</v>
      </c>
      <c r="F293" s="175"/>
      <c r="G293" s="175"/>
      <c r="H293" s="175"/>
      <c r="I293" s="175"/>
      <c r="J293" s="175"/>
      <c r="K293" s="175"/>
      <c r="L293" s="175"/>
      <c r="M293" s="175"/>
      <c r="N293" s="163"/>
      <c r="O293" s="163"/>
      <c r="P293" s="163"/>
      <c r="Q293" s="163"/>
      <c r="R293" s="163"/>
      <c r="S293" s="163"/>
      <c r="T293" s="164"/>
      <c r="U293" s="163"/>
      <c r="V293" s="175"/>
      <c r="W293" s="153"/>
      <c r="X293" s="153"/>
      <c r="Y293" s="153"/>
      <c r="Z293" s="153"/>
      <c r="AA293" s="153"/>
      <c r="AB293" s="153"/>
      <c r="AC293" s="153"/>
      <c r="AD293" s="153"/>
      <c r="AE293" s="153" t="s">
        <v>125</v>
      </c>
      <c r="AF293" s="153">
        <v>1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54"/>
      <c r="B294" s="160"/>
      <c r="C294" s="199" t="s">
        <v>373</v>
      </c>
      <c r="D294" s="165"/>
      <c r="E294" s="171">
        <v>4.8</v>
      </c>
      <c r="F294" s="175"/>
      <c r="G294" s="175"/>
      <c r="H294" s="175"/>
      <c r="I294" s="175"/>
      <c r="J294" s="175"/>
      <c r="K294" s="175"/>
      <c r="L294" s="175"/>
      <c r="M294" s="175"/>
      <c r="N294" s="163"/>
      <c r="O294" s="163"/>
      <c r="P294" s="163"/>
      <c r="Q294" s="163"/>
      <c r="R294" s="163"/>
      <c r="S294" s="163"/>
      <c r="T294" s="164"/>
      <c r="U294" s="163"/>
      <c r="V294" s="175"/>
      <c r="W294" s="153"/>
      <c r="X294" s="153"/>
      <c r="Y294" s="153"/>
      <c r="Z294" s="153"/>
      <c r="AA294" s="153"/>
      <c r="AB294" s="153"/>
      <c r="AC294" s="153"/>
      <c r="AD294" s="153"/>
      <c r="AE294" s="153" t="s">
        <v>125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/>
      <c r="B295" s="160"/>
      <c r="C295" s="201" t="s">
        <v>184</v>
      </c>
      <c r="D295" s="169"/>
      <c r="E295" s="173">
        <v>4.8</v>
      </c>
      <c r="F295" s="175"/>
      <c r="G295" s="175"/>
      <c r="H295" s="175"/>
      <c r="I295" s="175"/>
      <c r="J295" s="175"/>
      <c r="K295" s="175"/>
      <c r="L295" s="175"/>
      <c r="M295" s="175"/>
      <c r="N295" s="163"/>
      <c r="O295" s="163"/>
      <c r="P295" s="163"/>
      <c r="Q295" s="163"/>
      <c r="R295" s="163"/>
      <c r="S295" s="163"/>
      <c r="T295" s="164"/>
      <c r="U295" s="163"/>
      <c r="V295" s="175"/>
      <c r="W295" s="153"/>
      <c r="X295" s="153"/>
      <c r="Y295" s="153"/>
      <c r="Z295" s="153"/>
      <c r="AA295" s="153"/>
      <c r="AB295" s="153"/>
      <c r="AC295" s="153"/>
      <c r="AD295" s="153"/>
      <c r="AE295" s="153" t="s">
        <v>125</v>
      </c>
      <c r="AF295" s="153">
        <v>1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54"/>
      <c r="B296" s="160"/>
      <c r="C296" s="199" t="s">
        <v>374</v>
      </c>
      <c r="D296" s="165"/>
      <c r="E296" s="171">
        <v>6.52</v>
      </c>
      <c r="F296" s="175"/>
      <c r="G296" s="175"/>
      <c r="H296" s="175"/>
      <c r="I296" s="175"/>
      <c r="J296" s="175"/>
      <c r="K296" s="175"/>
      <c r="L296" s="175"/>
      <c r="M296" s="175"/>
      <c r="N296" s="163"/>
      <c r="O296" s="163"/>
      <c r="P296" s="163"/>
      <c r="Q296" s="163"/>
      <c r="R296" s="163"/>
      <c r="S296" s="163"/>
      <c r="T296" s="164"/>
      <c r="U296" s="163"/>
      <c r="V296" s="175"/>
      <c r="W296" s="153"/>
      <c r="X296" s="153"/>
      <c r="Y296" s="153"/>
      <c r="Z296" s="153"/>
      <c r="AA296" s="153"/>
      <c r="AB296" s="153"/>
      <c r="AC296" s="153"/>
      <c r="AD296" s="153"/>
      <c r="AE296" s="153" t="s">
        <v>125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54"/>
      <c r="B297" s="160"/>
      <c r="C297" s="201" t="s">
        <v>184</v>
      </c>
      <c r="D297" s="169"/>
      <c r="E297" s="173">
        <v>6.52</v>
      </c>
      <c r="F297" s="175"/>
      <c r="G297" s="175"/>
      <c r="H297" s="175"/>
      <c r="I297" s="175"/>
      <c r="J297" s="175"/>
      <c r="K297" s="175"/>
      <c r="L297" s="175"/>
      <c r="M297" s="175"/>
      <c r="N297" s="163"/>
      <c r="O297" s="163"/>
      <c r="P297" s="163"/>
      <c r="Q297" s="163"/>
      <c r="R297" s="163"/>
      <c r="S297" s="163"/>
      <c r="T297" s="164"/>
      <c r="U297" s="163"/>
      <c r="V297" s="175"/>
      <c r="W297" s="153"/>
      <c r="X297" s="153"/>
      <c r="Y297" s="153"/>
      <c r="Z297" s="153"/>
      <c r="AA297" s="153"/>
      <c r="AB297" s="153"/>
      <c r="AC297" s="153"/>
      <c r="AD297" s="153"/>
      <c r="AE297" s="153" t="s">
        <v>125</v>
      </c>
      <c r="AF297" s="153">
        <v>1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/>
      <c r="B298" s="160"/>
      <c r="C298" s="199" t="s">
        <v>375</v>
      </c>
      <c r="D298" s="165"/>
      <c r="E298" s="171">
        <v>21.64</v>
      </c>
      <c r="F298" s="175"/>
      <c r="G298" s="175"/>
      <c r="H298" s="175"/>
      <c r="I298" s="175"/>
      <c r="J298" s="175"/>
      <c r="K298" s="175"/>
      <c r="L298" s="175"/>
      <c r="M298" s="175"/>
      <c r="N298" s="163"/>
      <c r="O298" s="163"/>
      <c r="P298" s="163"/>
      <c r="Q298" s="163"/>
      <c r="R298" s="163"/>
      <c r="S298" s="163"/>
      <c r="T298" s="164"/>
      <c r="U298" s="163"/>
      <c r="V298" s="175"/>
      <c r="W298" s="153"/>
      <c r="X298" s="153"/>
      <c r="Y298" s="153"/>
      <c r="Z298" s="153"/>
      <c r="AA298" s="153"/>
      <c r="AB298" s="153"/>
      <c r="AC298" s="153"/>
      <c r="AD298" s="153"/>
      <c r="AE298" s="153" t="s">
        <v>125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54"/>
      <c r="B299" s="160"/>
      <c r="C299" s="199" t="s">
        <v>376</v>
      </c>
      <c r="D299" s="165"/>
      <c r="E299" s="171">
        <v>2.722</v>
      </c>
      <c r="F299" s="175"/>
      <c r="G299" s="175"/>
      <c r="H299" s="175"/>
      <c r="I299" s="175"/>
      <c r="J299" s="175"/>
      <c r="K299" s="175"/>
      <c r="L299" s="175"/>
      <c r="M299" s="175"/>
      <c r="N299" s="163"/>
      <c r="O299" s="163"/>
      <c r="P299" s="163"/>
      <c r="Q299" s="163"/>
      <c r="R299" s="163"/>
      <c r="S299" s="163"/>
      <c r="T299" s="164"/>
      <c r="U299" s="163"/>
      <c r="V299" s="175"/>
      <c r="W299" s="153"/>
      <c r="X299" s="153"/>
      <c r="Y299" s="153"/>
      <c r="Z299" s="153"/>
      <c r="AA299" s="153"/>
      <c r="AB299" s="153"/>
      <c r="AC299" s="153"/>
      <c r="AD299" s="153"/>
      <c r="AE299" s="153" t="s">
        <v>125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54"/>
      <c r="B300" s="160"/>
      <c r="C300" s="201" t="s">
        <v>184</v>
      </c>
      <c r="D300" s="169"/>
      <c r="E300" s="173">
        <v>24.361999999999998</v>
      </c>
      <c r="F300" s="175"/>
      <c r="G300" s="175"/>
      <c r="H300" s="175"/>
      <c r="I300" s="175"/>
      <c r="J300" s="175"/>
      <c r="K300" s="175"/>
      <c r="L300" s="175"/>
      <c r="M300" s="175"/>
      <c r="N300" s="163"/>
      <c r="O300" s="163"/>
      <c r="P300" s="163"/>
      <c r="Q300" s="163"/>
      <c r="R300" s="163"/>
      <c r="S300" s="163"/>
      <c r="T300" s="164"/>
      <c r="U300" s="163"/>
      <c r="V300" s="175"/>
      <c r="W300" s="153"/>
      <c r="X300" s="153"/>
      <c r="Y300" s="153"/>
      <c r="Z300" s="153"/>
      <c r="AA300" s="153"/>
      <c r="AB300" s="153"/>
      <c r="AC300" s="153"/>
      <c r="AD300" s="153"/>
      <c r="AE300" s="153" t="s">
        <v>125</v>
      </c>
      <c r="AF300" s="153">
        <v>1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x14ac:dyDescent="0.2">
      <c r="A301" s="155" t="s">
        <v>120</v>
      </c>
      <c r="B301" s="161" t="s">
        <v>89</v>
      </c>
      <c r="C301" s="200" t="s">
        <v>90</v>
      </c>
      <c r="D301" s="166"/>
      <c r="E301" s="172"/>
      <c r="F301" s="176"/>
      <c r="G301" s="176">
        <f>SUMIF(AE302:AE311,"&lt;&gt;NOR",G302:G311)</f>
        <v>0</v>
      </c>
      <c r="H301" s="176"/>
      <c r="I301" s="176">
        <f>SUM(I302:I311)</f>
        <v>0</v>
      </c>
      <c r="J301" s="176"/>
      <c r="K301" s="176">
        <f>SUM(K302:K311)</f>
        <v>0</v>
      </c>
      <c r="L301" s="176"/>
      <c r="M301" s="176">
        <f>SUM(M302:M311)</f>
        <v>0</v>
      </c>
      <c r="N301" s="167"/>
      <c r="O301" s="167">
        <f>SUM(O302:O311)</f>
        <v>0</v>
      </c>
      <c r="P301" s="167"/>
      <c r="Q301" s="167">
        <f>SUM(Q302:Q311)</f>
        <v>0</v>
      </c>
      <c r="R301" s="167"/>
      <c r="S301" s="167"/>
      <c r="T301" s="168"/>
      <c r="U301" s="167">
        <f>SUM(U302:U311)</f>
        <v>0</v>
      </c>
      <c r="V301" s="176"/>
      <c r="AE301" t="s">
        <v>121</v>
      </c>
    </row>
    <row r="302" spans="1:60" ht="22.5" outlineLevel="1" x14ac:dyDescent="0.2">
      <c r="A302" s="154">
        <v>56</v>
      </c>
      <c r="B302" s="160" t="s">
        <v>377</v>
      </c>
      <c r="C302" s="198" t="s">
        <v>378</v>
      </c>
      <c r="D302" s="162" t="s">
        <v>379</v>
      </c>
      <c r="E302" s="170">
        <v>1</v>
      </c>
      <c r="F302" s="174"/>
      <c r="G302" s="175">
        <f t="shared" ref="G302:G311" si="0">ROUND(E302*F302,2)</f>
        <v>0</v>
      </c>
      <c r="H302" s="174"/>
      <c r="I302" s="175">
        <f t="shared" ref="I302:I311" si="1">ROUND(E302*H302,2)</f>
        <v>0</v>
      </c>
      <c r="J302" s="174"/>
      <c r="K302" s="175">
        <f t="shared" ref="K302:K311" si="2">ROUND(E302*J302,2)</f>
        <v>0</v>
      </c>
      <c r="L302" s="175">
        <v>21</v>
      </c>
      <c r="M302" s="175">
        <f t="shared" ref="M302:M311" si="3">G302*(1+L302/100)</f>
        <v>0</v>
      </c>
      <c r="N302" s="163">
        <v>0</v>
      </c>
      <c r="O302" s="163">
        <f t="shared" ref="O302:O311" si="4">ROUND(E302*N302,5)</f>
        <v>0</v>
      </c>
      <c r="P302" s="163">
        <v>0</v>
      </c>
      <c r="Q302" s="163">
        <f t="shared" ref="Q302:Q311" si="5">ROUND(E302*P302,5)</f>
        <v>0</v>
      </c>
      <c r="R302" s="163"/>
      <c r="S302" s="163"/>
      <c r="T302" s="164">
        <v>0</v>
      </c>
      <c r="U302" s="163">
        <f t="shared" ref="U302:U311" si="6">ROUND(E302*T302,2)</f>
        <v>0</v>
      </c>
      <c r="V302" s="175" t="s">
        <v>426</v>
      </c>
      <c r="W302" s="153"/>
      <c r="X302" s="153"/>
      <c r="Y302" s="153"/>
      <c r="Z302" s="153"/>
      <c r="AA302" s="153"/>
      <c r="AB302" s="153"/>
      <c r="AC302" s="153"/>
      <c r="AD302" s="153"/>
      <c r="AE302" s="153" t="s">
        <v>123</v>
      </c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ht="22.5" outlineLevel="1" x14ac:dyDescent="0.2">
      <c r="A303" s="154">
        <v>57</v>
      </c>
      <c r="B303" s="160" t="s">
        <v>380</v>
      </c>
      <c r="C303" s="198" t="s">
        <v>381</v>
      </c>
      <c r="D303" s="162" t="s">
        <v>379</v>
      </c>
      <c r="E303" s="170">
        <v>1</v>
      </c>
      <c r="F303" s="174"/>
      <c r="G303" s="175">
        <f t="shared" si="0"/>
        <v>0</v>
      </c>
      <c r="H303" s="174"/>
      <c r="I303" s="175">
        <f t="shared" si="1"/>
        <v>0</v>
      </c>
      <c r="J303" s="174"/>
      <c r="K303" s="175">
        <f t="shared" si="2"/>
        <v>0</v>
      </c>
      <c r="L303" s="175">
        <v>21</v>
      </c>
      <c r="M303" s="175">
        <f t="shared" si="3"/>
        <v>0</v>
      </c>
      <c r="N303" s="163">
        <v>0</v>
      </c>
      <c r="O303" s="163">
        <f t="shared" si="4"/>
        <v>0</v>
      </c>
      <c r="P303" s="163">
        <v>0</v>
      </c>
      <c r="Q303" s="163">
        <f t="shared" si="5"/>
        <v>0</v>
      </c>
      <c r="R303" s="163"/>
      <c r="S303" s="163"/>
      <c r="T303" s="164">
        <v>0</v>
      </c>
      <c r="U303" s="163">
        <f t="shared" si="6"/>
        <v>0</v>
      </c>
      <c r="V303" s="175" t="s">
        <v>426</v>
      </c>
      <c r="W303" s="153"/>
      <c r="X303" s="153"/>
      <c r="Y303" s="153"/>
      <c r="Z303" s="153"/>
      <c r="AA303" s="153"/>
      <c r="AB303" s="153"/>
      <c r="AC303" s="153"/>
      <c r="AD303" s="153"/>
      <c r="AE303" s="153" t="s">
        <v>123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ht="22.5" outlineLevel="1" x14ac:dyDescent="0.2">
      <c r="A304" s="154">
        <v>58</v>
      </c>
      <c r="B304" s="160" t="s">
        <v>382</v>
      </c>
      <c r="C304" s="198" t="s">
        <v>383</v>
      </c>
      <c r="D304" s="162" t="s">
        <v>379</v>
      </c>
      <c r="E304" s="170">
        <v>1</v>
      </c>
      <c r="F304" s="174"/>
      <c r="G304" s="175">
        <f t="shared" si="0"/>
        <v>0</v>
      </c>
      <c r="H304" s="174"/>
      <c r="I304" s="175">
        <f t="shared" si="1"/>
        <v>0</v>
      </c>
      <c r="J304" s="174"/>
      <c r="K304" s="175">
        <f t="shared" si="2"/>
        <v>0</v>
      </c>
      <c r="L304" s="175">
        <v>21</v>
      </c>
      <c r="M304" s="175">
        <f t="shared" si="3"/>
        <v>0</v>
      </c>
      <c r="N304" s="163">
        <v>0</v>
      </c>
      <c r="O304" s="163">
        <f t="shared" si="4"/>
        <v>0</v>
      </c>
      <c r="P304" s="163">
        <v>0</v>
      </c>
      <c r="Q304" s="163">
        <f t="shared" si="5"/>
        <v>0</v>
      </c>
      <c r="R304" s="163"/>
      <c r="S304" s="163"/>
      <c r="T304" s="164">
        <v>0</v>
      </c>
      <c r="U304" s="163">
        <f t="shared" si="6"/>
        <v>0</v>
      </c>
      <c r="V304" s="175" t="s">
        <v>426</v>
      </c>
      <c r="W304" s="153"/>
      <c r="X304" s="153"/>
      <c r="Y304" s="153"/>
      <c r="Z304" s="153"/>
      <c r="AA304" s="153"/>
      <c r="AB304" s="153"/>
      <c r="AC304" s="153"/>
      <c r="AD304" s="153"/>
      <c r="AE304" s="153" t="s">
        <v>123</v>
      </c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ht="22.5" outlineLevel="1" x14ac:dyDescent="0.2">
      <c r="A305" s="154">
        <v>59</v>
      </c>
      <c r="B305" s="160" t="s">
        <v>384</v>
      </c>
      <c r="C305" s="198" t="s">
        <v>385</v>
      </c>
      <c r="D305" s="162" t="s">
        <v>379</v>
      </c>
      <c r="E305" s="170">
        <v>8</v>
      </c>
      <c r="F305" s="174"/>
      <c r="G305" s="175">
        <f t="shared" si="0"/>
        <v>0</v>
      </c>
      <c r="H305" s="174"/>
      <c r="I305" s="175">
        <f t="shared" si="1"/>
        <v>0</v>
      </c>
      <c r="J305" s="174"/>
      <c r="K305" s="175">
        <f t="shared" si="2"/>
        <v>0</v>
      </c>
      <c r="L305" s="175">
        <v>21</v>
      </c>
      <c r="M305" s="175">
        <f t="shared" si="3"/>
        <v>0</v>
      </c>
      <c r="N305" s="163">
        <v>0</v>
      </c>
      <c r="O305" s="163">
        <f t="shared" si="4"/>
        <v>0</v>
      </c>
      <c r="P305" s="163">
        <v>0</v>
      </c>
      <c r="Q305" s="163">
        <f t="shared" si="5"/>
        <v>0</v>
      </c>
      <c r="R305" s="163"/>
      <c r="S305" s="163"/>
      <c r="T305" s="164">
        <v>0</v>
      </c>
      <c r="U305" s="163">
        <f t="shared" si="6"/>
        <v>0</v>
      </c>
      <c r="V305" s="175" t="s">
        <v>426</v>
      </c>
      <c r="W305" s="153"/>
      <c r="X305" s="153"/>
      <c r="Y305" s="153"/>
      <c r="Z305" s="153"/>
      <c r="AA305" s="153"/>
      <c r="AB305" s="153"/>
      <c r="AC305" s="153"/>
      <c r="AD305" s="153"/>
      <c r="AE305" s="153" t="s">
        <v>123</v>
      </c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ht="22.5" outlineLevel="1" x14ac:dyDescent="0.2">
      <c r="A306" s="154">
        <v>60</v>
      </c>
      <c r="B306" s="160" t="s">
        <v>386</v>
      </c>
      <c r="C306" s="198" t="s">
        <v>387</v>
      </c>
      <c r="D306" s="162" t="s">
        <v>379</v>
      </c>
      <c r="E306" s="170">
        <v>1</v>
      </c>
      <c r="F306" s="174"/>
      <c r="G306" s="175">
        <f t="shared" si="0"/>
        <v>0</v>
      </c>
      <c r="H306" s="174"/>
      <c r="I306" s="175">
        <f t="shared" si="1"/>
        <v>0</v>
      </c>
      <c r="J306" s="174"/>
      <c r="K306" s="175">
        <f t="shared" si="2"/>
        <v>0</v>
      </c>
      <c r="L306" s="175">
        <v>21</v>
      </c>
      <c r="M306" s="175">
        <f t="shared" si="3"/>
        <v>0</v>
      </c>
      <c r="N306" s="163">
        <v>0</v>
      </c>
      <c r="O306" s="163">
        <f t="shared" si="4"/>
        <v>0</v>
      </c>
      <c r="P306" s="163">
        <v>0</v>
      </c>
      <c r="Q306" s="163">
        <f t="shared" si="5"/>
        <v>0</v>
      </c>
      <c r="R306" s="163"/>
      <c r="S306" s="163"/>
      <c r="T306" s="164">
        <v>0</v>
      </c>
      <c r="U306" s="163">
        <f t="shared" si="6"/>
        <v>0</v>
      </c>
      <c r="V306" s="175" t="s">
        <v>426</v>
      </c>
      <c r="W306" s="153"/>
      <c r="X306" s="153"/>
      <c r="Y306" s="153"/>
      <c r="Z306" s="153"/>
      <c r="AA306" s="153"/>
      <c r="AB306" s="153"/>
      <c r="AC306" s="153"/>
      <c r="AD306" s="153"/>
      <c r="AE306" s="153" t="s">
        <v>123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ht="22.5" outlineLevel="1" x14ac:dyDescent="0.2">
      <c r="A307" s="154">
        <v>61</v>
      </c>
      <c r="B307" s="160" t="s">
        <v>388</v>
      </c>
      <c r="C307" s="198" t="s">
        <v>389</v>
      </c>
      <c r="D307" s="162" t="s">
        <v>379</v>
      </c>
      <c r="E307" s="170">
        <v>1</v>
      </c>
      <c r="F307" s="174"/>
      <c r="G307" s="175">
        <f t="shared" si="0"/>
        <v>0</v>
      </c>
      <c r="H307" s="174"/>
      <c r="I307" s="175">
        <f t="shared" si="1"/>
        <v>0</v>
      </c>
      <c r="J307" s="174"/>
      <c r="K307" s="175">
        <f t="shared" si="2"/>
        <v>0</v>
      </c>
      <c r="L307" s="175">
        <v>21</v>
      </c>
      <c r="M307" s="175">
        <f t="shared" si="3"/>
        <v>0</v>
      </c>
      <c r="N307" s="163">
        <v>0</v>
      </c>
      <c r="O307" s="163">
        <f t="shared" si="4"/>
        <v>0</v>
      </c>
      <c r="P307" s="163">
        <v>0</v>
      </c>
      <c r="Q307" s="163">
        <f t="shared" si="5"/>
        <v>0</v>
      </c>
      <c r="R307" s="163"/>
      <c r="S307" s="163"/>
      <c r="T307" s="164">
        <v>0</v>
      </c>
      <c r="U307" s="163">
        <f t="shared" si="6"/>
        <v>0</v>
      </c>
      <c r="V307" s="175" t="s">
        <v>426</v>
      </c>
      <c r="W307" s="153"/>
      <c r="X307" s="153"/>
      <c r="Y307" s="153"/>
      <c r="Z307" s="153"/>
      <c r="AA307" s="153"/>
      <c r="AB307" s="153"/>
      <c r="AC307" s="153"/>
      <c r="AD307" s="153"/>
      <c r="AE307" s="153" t="s">
        <v>123</v>
      </c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ht="22.5" outlineLevel="1" x14ac:dyDescent="0.2">
      <c r="A308" s="154">
        <v>62</v>
      </c>
      <c r="B308" s="160" t="s">
        <v>390</v>
      </c>
      <c r="C308" s="198" t="s">
        <v>391</v>
      </c>
      <c r="D308" s="162" t="s">
        <v>379</v>
      </c>
      <c r="E308" s="170">
        <v>2</v>
      </c>
      <c r="F308" s="174"/>
      <c r="G308" s="175">
        <f t="shared" si="0"/>
        <v>0</v>
      </c>
      <c r="H308" s="174"/>
      <c r="I308" s="175">
        <f t="shared" si="1"/>
        <v>0</v>
      </c>
      <c r="J308" s="174"/>
      <c r="K308" s="175">
        <f t="shared" si="2"/>
        <v>0</v>
      </c>
      <c r="L308" s="175">
        <v>21</v>
      </c>
      <c r="M308" s="175">
        <f t="shared" si="3"/>
        <v>0</v>
      </c>
      <c r="N308" s="163">
        <v>0</v>
      </c>
      <c r="O308" s="163">
        <f t="shared" si="4"/>
        <v>0</v>
      </c>
      <c r="P308" s="163">
        <v>0</v>
      </c>
      <c r="Q308" s="163">
        <f t="shared" si="5"/>
        <v>0</v>
      </c>
      <c r="R308" s="163"/>
      <c r="S308" s="163"/>
      <c r="T308" s="164">
        <v>0</v>
      </c>
      <c r="U308" s="163">
        <f t="shared" si="6"/>
        <v>0</v>
      </c>
      <c r="V308" s="175" t="s">
        <v>426</v>
      </c>
      <c r="W308" s="153"/>
      <c r="X308" s="153"/>
      <c r="Y308" s="153"/>
      <c r="Z308" s="153"/>
      <c r="AA308" s="153"/>
      <c r="AB308" s="153"/>
      <c r="AC308" s="153"/>
      <c r="AD308" s="153"/>
      <c r="AE308" s="153" t="s">
        <v>123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ht="22.5" outlineLevel="1" x14ac:dyDescent="0.2">
      <c r="A309" s="154">
        <v>63</v>
      </c>
      <c r="B309" s="160" t="s">
        <v>392</v>
      </c>
      <c r="C309" s="198" t="s">
        <v>393</v>
      </c>
      <c r="D309" s="162" t="s">
        <v>379</v>
      </c>
      <c r="E309" s="170">
        <v>1</v>
      </c>
      <c r="F309" s="174"/>
      <c r="G309" s="175">
        <f t="shared" si="0"/>
        <v>0</v>
      </c>
      <c r="H309" s="174"/>
      <c r="I309" s="175">
        <f t="shared" si="1"/>
        <v>0</v>
      </c>
      <c r="J309" s="174"/>
      <c r="K309" s="175">
        <f t="shared" si="2"/>
        <v>0</v>
      </c>
      <c r="L309" s="175">
        <v>21</v>
      </c>
      <c r="M309" s="175">
        <f t="shared" si="3"/>
        <v>0</v>
      </c>
      <c r="N309" s="163">
        <v>0</v>
      </c>
      <c r="O309" s="163">
        <f t="shared" si="4"/>
        <v>0</v>
      </c>
      <c r="P309" s="163">
        <v>0</v>
      </c>
      <c r="Q309" s="163">
        <f t="shared" si="5"/>
        <v>0</v>
      </c>
      <c r="R309" s="163"/>
      <c r="S309" s="163"/>
      <c r="T309" s="164">
        <v>0</v>
      </c>
      <c r="U309" s="163">
        <f t="shared" si="6"/>
        <v>0</v>
      </c>
      <c r="V309" s="175" t="s">
        <v>426</v>
      </c>
      <c r="W309" s="153"/>
      <c r="X309" s="153"/>
      <c r="Y309" s="153"/>
      <c r="Z309" s="153"/>
      <c r="AA309" s="153"/>
      <c r="AB309" s="153"/>
      <c r="AC309" s="153"/>
      <c r="AD309" s="153"/>
      <c r="AE309" s="153" t="s">
        <v>123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ht="22.5" outlineLevel="1" x14ac:dyDescent="0.2">
      <c r="A310" s="154">
        <v>64</v>
      </c>
      <c r="B310" s="160" t="s">
        <v>394</v>
      </c>
      <c r="C310" s="198" t="s">
        <v>395</v>
      </c>
      <c r="D310" s="162" t="s">
        <v>379</v>
      </c>
      <c r="E310" s="170">
        <v>2</v>
      </c>
      <c r="F310" s="174"/>
      <c r="G310" s="175">
        <f t="shared" si="0"/>
        <v>0</v>
      </c>
      <c r="H310" s="174"/>
      <c r="I310" s="175">
        <f t="shared" si="1"/>
        <v>0</v>
      </c>
      <c r="J310" s="174"/>
      <c r="K310" s="175">
        <f t="shared" si="2"/>
        <v>0</v>
      </c>
      <c r="L310" s="175">
        <v>21</v>
      </c>
      <c r="M310" s="175">
        <f t="shared" si="3"/>
        <v>0</v>
      </c>
      <c r="N310" s="163">
        <v>0</v>
      </c>
      <c r="O310" s="163">
        <f t="shared" si="4"/>
        <v>0</v>
      </c>
      <c r="P310" s="163">
        <v>0</v>
      </c>
      <c r="Q310" s="163">
        <f t="shared" si="5"/>
        <v>0</v>
      </c>
      <c r="R310" s="163"/>
      <c r="S310" s="163"/>
      <c r="T310" s="164">
        <v>0</v>
      </c>
      <c r="U310" s="163">
        <f t="shared" si="6"/>
        <v>0</v>
      </c>
      <c r="V310" s="175" t="s">
        <v>426</v>
      </c>
      <c r="W310" s="153"/>
      <c r="X310" s="153"/>
      <c r="Y310" s="153"/>
      <c r="Z310" s="153"/>
      <c r="AA310" s="153"/>
      <c r="AB310" s="153"/>
      <c r="AC310" s="153"/>
      <c r="AD310" s="153"/>
      <c r="AE310" s="153" t="s">
        <v>123</v>
      </c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ht="22.5" outlineLevel="1" x14ac:dyDescent="0.2">
      <c r="A311" s="154">
        <v>65</v>
      </c>
      <c r="B311" s="160" t="s">
        <v>396</v>
      </c>
      <c r="C311" s="198" t="s">
        <v>397</v>
      </c>
      <c r="D311" s="162" t="s">
        <v>379</v>
      </c>
      <c r="E311" s="170">
        <v>1</v>
      </c>
      <c r="F311" s="174"/>
      <c r="G311" s="175">
        <f t="shared" si="0"/>
        <v>0</v>
      </c>
      <c r="H311" s="174"/>
      <c r="I311" s="175">
        <f t="shared" si="1"/>
        <v>0</v>
      </c>
      <c r="J311" s="174"/>
      <c r="K311" s="175">
        <f t="shared" si="2"/>
        <v>0</v>
      </c>
      <c r="L311" s="175">
        <v>21</v>
      </c>
      <c r="M311" s="175">
        <f t="shared" si="3"/>
        <v>0</v>
      </c>
      <c r="N311" s="163">
        <v>0</v>
      </c>
      <c r="O311" s="163">
        <f t="shared" si="4"/>
        <v>0</v>
      </c>
      <c r="P311" s="163">
        <v>0</v>
      </c>
      <c r="Q311" s="163">
        <f t="shared" si="5"/>
        <v>0</v>
      </c>
      <c r="R311" s="163"/>
      <c r="S311" s="163"/>
      <c r="T311" s="164">
        <v>0</v>
      </c>
      <c r="U311" s="163">
        <f t="shared" si="6"/>
        <v>0</v>
      </c>
      <c r="V311" s="175" t="s">
        <v>426</v>
      </c>
      <c r="W311" s="153"/>
      <c r="X311" s="153"/>
      <c r="Y311" s="153"/>
      <c r="Z311" s="153"/>
      <c r="AA311" s="153"/>
      <c r="AB311" s="153"/>
      <c r="AC311" s="153"/>
      <c r="AD311" s="153"/>
      <c r="AE311" s="153" t="s">
        <v>123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x14ac:dyDescent="0.2">
      <c r="A312" s="155" t="s">
        <v>120</v>
      </c>
      <c r="B312" s="161" t="s">
        <v>91</v>
      </c>
      <c r="C312" s="200" t="s">
        <v>92</v>
      </c>
      <c r="D312" s="166"/>
      <c r="E312" s="172"/>
      <c r="F312" s="176"/>
      <c r="G312" s="176">
        <f>SUMIF(AE313:AE322,"&lt;&gt;NOR",G313:G322)</f>
        <v>0</v>
      </c>
      <c r="H312" s="176"/>
      <c r="I312" s="176">
        <f>SUM(I313:I322)</f>
        <v>0</v>
      </c>
      <c r="J312" s="176"/>
      <c r="K312" s="176">
        <f>SUM(K313:K322)</f>
        <v>0</v>
      </c>
      <c r="L312" s="176"/>
      <c r="M312" s="176">
        <f>SUM(M313:M322)</f>
        <v>0</v>
      </c>
      <c r="N312" s="167"/>
      <c r="O312" s="167">
        <f>SUM(O313:O322)</f>
        <v>0</v>
      </c>
      <c r="P312" s="167"/>
      <c r="Q312" s="167">
        <f>SUM(Q313:Q322)</f>
        <v>0</v>
      </c>
      <c r="R312" s="167"/>
      <c r="S312" s="167"/>
      <c r="T312" s="168"/>
      <c r="U312" s="167">
        <f>SUM(U313:U322)</f>
        <v>0</v>
      </c>
      <c r="V312" s="176"/>
      <c r="AE312" t="s">
        <v>121</v>
      </c>
    </row>
    <row r="313" spans="1:60" ht="33.75" outlineLevel="1" x14ac:dyDescent="0.2">
      <c r="A313" s="154">
        <v>66</v>
      </c>
      <c r="B313" s="160" t="s">
        <v>398</v>
      </c>
      <c r="C313" s="198" t="s">
        <v>399</v>
      </c>
      <c r="D313" s="162" t="s">
        <v>259</v>
      </c>
      <c r="E313" s="170">
        <v>60</v>
      </c>
      <c r="F313" s="174"/>
      <c r="G313" s="175">
        <f t="shared" ref="G313:G322" si="7">ROUND(E313*F313,2)</f>
        <v>0</v>
      </c>
      <c r="H313" s="174"/>
      <c r="I313" s="175">
        <f t="shared" ref="I313:I322" si="8">ROUND(E313*H313,2)</f>
        <v>0</v>
      </c>
      <c r="J313" s="174"/>
      <c r="K313" s="175">
        <f t="shared" ref="K313:K322" si="9">ROUND(E313*J313,2)</f>
        <v>0</v>
      </c>
      <c r="L313" s="175">
        <v>21</v>
      </c>
      <c r="M313" s="175">
        <f t="shared" ref="M313:M322" si="10">G313*(1+L313/100)</f>
        <v>0</v>
      </c>
      <c r="N313" s="163">
        <v>0</v>
      </c>
      <c r="O313" s="163">
        <f t="shared" ref="O313:O322" si="11">ROUND(E313*N313,5)</f>
        <v>0</v>
      </c>
      <c r="P313" s="163">
        <v>0</v>
      </c>
      <c r="Q313" s="163">
        <f t="shared" ref="Q313:Q322" si="12">ROUND(E313*P313,5)</f>
        <v>0</v>
      </c>
      <c r="R313" s="163"/>
      <c r="S313" s="163"/>
      <c r="T313" s="164">
        <v>0</v>
      </c>
      <c r="U313" s="163">
        <f t="shared" ref="U313:U322" si="13">ROUND(E313*T313,2)</f>
        <v>0</v>
      </c>
      <c r="V313" s="175" t="s">
        <v>426</v>
      </c>
      <c r="W313" s="153"/>
      <c r="X313" s="153"/>
      <c r="Y313" s="153"/>
      <c r="Z313" s="153"/>
      <c r="AA313" s="153"/>
      <c r="AB313" s="153"/>
      <c r="AC313" s="153"/>
      <c r="AD313" s="153"/>
      <c r="AE313" s="153" t="s">
        <v>123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ht="22.5" outlineLevel="1" x14ac:dyDescent="0.2">
      <c r="A314" s="154">
        <v>67</v>
      </c>
      <c r="B314" s="160" t="s">
        <v>400</v>
      </c>
      <c r="C314" s="198" t="s">
        <v>401</v>
      </c>
      <c r="D314" s="162" t="s">
        <v>259</v>
      </c>
      <c r="E314" s="170">
        <v>20</v>
      </c>
      <c r="F314" s="174"/>
      <c r="G314" s="175">
        <f t="shared" si="7"/>
        <v>0</v>
      </c>
      <c r="H314" s="174"/>
      <c r="I314" s="175">
        <f t="shared" si="8"/>
        <v>0</v>
      </c>
      <c r="J314" s="174"/>
      <c r="K314" s="175">
        <f t="shared" si="9"/>
        <v>0</v>
      </c>
      <c r="L314" s="175">
        <v>21</v>
      </c>
      <c r="M314" s="175">
        <f t="shared" si="10"/>
        <v>0</v>
      </c>
      <c r="N314" s="163">
        <v>0</v>
      </c>
      <c r="O314" s="163">
        <f t="shared" si="11"/>
        <v>0</v>
      </c>
      <c r="P314" s="163">
        <v>0</v>
      </c>
      <c r="Q314" s="163">
        <f t="shared" si="12"/>
        <v>0</v>
      </c>
      <c r="R314" s="163"/>
      <c r="S314" s="163"/>
      <c r="T314" s="164">
        <v>0</v>
      </c>
      <c r="U314" s="163">
        <f t="shared" si="13"/>
        <v>0</v>
      </c>
      <c r="V314" s="175" t="s">
        <v>426</v>
      </c>
      <c r="W314" s="153"/>
      <c r="X314" s="153"/>
      <c r="Y314" s="153"/>
      <c r="Z314" s="153"/>
      <c r="AA314" s="153"/>
      <c r="AB314" s="153"/>
      <c r="AC314" s="153"/>
      <c r="AD314" s="153"/>
      <c r="AE314" s="153" t="s">
        <v>123</v>
      </c>
      <c r="AF314" s="153"/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ht="22.5" outlineLevel="1" x14ac:dyDescent="0.2">
      <c r="A315" s="154">
        <v>68</v>
      </c>
      <c r="B315" s="160" t="s">
        <v>402</v>
      </c>
      <c r="C315" s="198" t="s">
        <v>403</v>
      </c>
      <c r="D315" s="162" t="s">
        <v>259</v>
      </c>
      <c r="E315" s="170">
        <v>60</v>
      </c>
      <c r="F315" s="174"/>
      <c r="G315" s="175">
        <f t="shared" si="7"/>
        <v>0</v>
      </c>
      <c r="H315" s="174"/>
      <c r="I315" s="175">
        <f t="shared" si="8"/>
        <v>0</v>
      </c>
      <c r="J315" s="174"/>
      <c r="K315" s="175">
        <f t="shared" si="9"/>
        <v>0</v>
      </c>
      <c r="L315" s="175">
        <v>21</v>
      </c>
      <c r="M315" s="175">
        <f t="shared" si="10"/>
        <v>0</v>
      </c>
      <c r="N315" s="163">
        <v>0</v>
      </c>
      <c r="O315" s="163">
        <f t="shared" si="11"/>
        <v>0</v>
      </c>
      <c r="P315" s="163">
        <v>0</v>
      </c>
      <c r="Q315" s="163">
        <f t="shared" si="12"/>
        <v>0</v>
      </c>
      <c r="R315" s="163"/>
      <c r="S315" s="163"/>
      <c r="T315" s="164">
        <v>0</v>
      </c>
      <c r="U315" s="163">
        <f t="shared" si="13"/>
        <v>0</v>
      </c>
      <c r="V315" s="175" t="s">
        <v>426</v>
      </c>
      <c r="W315" s="153"/>
      <c r="X315" s="153"/>
      <c r="Y315" s="153"/>
      <c r="Z315" s="153"/>
      <c r="AA315" s="153"/>
      <c r="AB315" s="153"/>
      <c r="AC315" s="153"/>
      <c r="AD315" s="153"/>
      <c r="AE315" s="153" t="s">
        <v>123</v>
      </c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ht="22.5" outlineLevel="1" x14ac:dyDescent="0.2">
      <c r="A316" s="154">
        <v>69</v>
      </c>
      <c r="B316" s="160" t="s">
        <v>404</v>
      </c>
      <c r="C316" s="198" t="s">
        <v>405</v>
      </c>
      <c r="D316" s="162" t="s">
        <v>379</v>
      </c>
      <c r="E316" s="170">
        <v>60</v>
      </c>
      <c r="F316" s="174"/>
      <c r="G316" s="175">
        <f t="shared" si="7"/>
        <v>0</v>
      </c>
      <c r="H316" s="174"/>
      <c r="I316" s="175">
        <f t="shared" si="8"/>
        <v>0</v>
      </c>
      <c r="J316" s="174"/>
      <c r="K316" s="175">
        <f t="shared" si="9"/>
        <v>0</v>
      </c>
      <c r="L316" s="175">
        <v>21</v>
      </c>
      <c r="M316" s="175">
        <f t="shared" si="10"/>
        <v>0</v>
      </c>
      <c r="N316" s="163">
        <v>0</v>
      </c>
      <c r="O316" s="163">
        <f t="shared" si="11"/>
        <v>0</v>
      </c>
      <c r="P316" s="163">
        <v>0</v>
      </c>
      <c r="Q316" s="163">
        <f t="shared" si="12"/>
        <v>0</v>
      </c>
      <c r="R316" s="163"/>
      <c r="S316" s="163"/>
      <c r="T316" s="164">
        <v>0</v>
      </c>
      <c r="U316" s="163">
        <f t="shared" si="13"/>
        <v>0</v>
      </c>
      <c r="V316" s="175" t="s">
        <v>426</v>
      </c>
      <c r="W316" s="153"/>
      <c r="X316" s="153"/>
      <c r="Y316" s="153"/>
      <c r="Z316" s="153"/>
      <c r="AA316" s="153"/>
      <c r="AB316" s="153"/>
      <c r="AC316" s="153"/>
      <c r="AD316" s="153"/>
      <c r="AE316" s="153" t="s">
        <v>123</v>
      </c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ht="22.5" outlineLevel="1" x14ac:dyDescent="0.2">
      <c r="A317" s="154">
        <v>70</v>
      </c>
      <c r="B317" s="160" t="s">
        <v>406</v>
      </c>
      <c r="C317" s="198" t="s">
        <v>407</v>
      </c>
      <c r="D317" s="162" t="s">
        <v>379</v>
      </c>
      <c r="E317" s="170">
        <v>66</v>
      </c>
      <c r="F317" s="174"/>
      <c r="G317" s="175">
        <f t="shared" si="7"/>
        <v>0</v>
      </c>
      <c r="H317" s="174"/>
      <c r="I317" s="175">
        <f t="shared" si="8"/>
        <v>0</v>
      </c>
      <c r="J317" s="174"/>
      <c r="K317" s="175">
        <f t="shared" si="9"/>
        <v>0</v>
      </c>
      <c r="L317" s="175">
        <v>21</v>
      </c>
      <c r="M317" s="175">
        <f t="shared" si="10"/>
        <v>0</v>
      </c>
      <c r="N317" s="163">
        <v>0</v>
      </c>
      <c r="O317" s="163">
        <f t="shared" si="11"/>
        <v>0</v>
      </c>
      <c r="P317" s="163">
        <v>0</v>
      </c>
      <c r="Q317" s="163">
        <f t="shared" si="12"/>
        <v>0</v>
      </c>
      <c r="R317" s="163"/>
      <c r="S317" s="163"/>
      <c r="T317" s="164">
        <v>0</v>
      </c>
      <c r="U317" s="163">
        <f t="shared" si="13"/>
        <v>0</v>
      </c>
      <c r="V317" s="175" t="s">
        <v>426</v>
      </c>
      <c r="W317" s="153"/>
      <c r="X317" s="153"/>
      <c r="Y317" s="153"/>
      <c r="Z317" s="153"/>
      <c r="AA317" s="153"/>
      <c r="AB317" s="153"/>
      <c r="AC317" s="153"/>
      <c r="AD317" s="153"/>
      <c r="AE317" s="153" t="s">
        <v>123</v>
      </c>
      <c r="AF317" s="153"/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ht="22.5" outlineLevel="1" x14ac:dyDescent="0.2">
      <c r="A318" s="154">
        <v>71</v>
      </c>
      <c r="B318" s="160" t="s">
        <v>408</v>
      </c>
      <c r="C318" s="198" t="s">
        <v>409</v>
      </c>
      <c r="D318" s="162" t="s">
        <v>379</v>
      </c>
      <c r="E318" s="170">
        <v>66</v>
      </c>
      <c r="F318" s="174"/>
      <c r="G318" s="175">
        <f t="shared" si="7"/>
        <v>0</v>
      </c>
      <c r="H318" s="174"/>
      <c r="I318" s="175">
        <f t="shared" si="8"/>
        <v>0</v>
      </c>
      <c r="J318" s="174"/>
      <c r="K318" s="175">
        <f t="shared" si="9"/>
        <v>0</v>
      </c>
      <c r="L318" s="175">
        <v>21</v>
      </c>
      <c r="M318" s="175">
        <f t="shared" si="10"/>
        <v>0</v>
      </c>
      <c r="N318" s="163">
        <v>0</v>
      </c>
      <c r="O318" s="163">
        <f t="shared" si="11"/>
        <v>0</v>
      </c>
      <c r="P318" s="163">
        <v>0</v>
      </c>
      <c r="Q318" s="163">
        <f t="shared" si="12"/>
        <v>0</v>
      </c>
      <c r="R318" s="163"/>
      <c r="S318" s="163"/>
      <c r="T318" s="164">
        <v>0</v>
      </c>
      <c r="U318" s="163">
        <f t="shared" si="13"/>
        <v>0</v>
      </c>
      <c r="V318" s="175" t="s">
        <v>426</v>
      </c>
      <c r="W318" s="153"/>
      <c r="X318" s="153"/>
      <c r="Y318" s="153"/>
      <c r="Z318" s="153"/>
      <c r="AA318" s="153"/>
      <c r="AB318" s="153"/>
      <c r="AC318" s="153"/>
      <c r="AD318" s="153"/>
      <c r="AE318" s="153" t="s">
        <v>123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54">
        <v>72</v>
      </c>
      <c r="B319" s="160" t="s">
        <v>410</v>
      </c>
      <c r="C319" s="198" t="s">
        <v>411</v>
      </c>
      <c r="D319" s="162" t="s">
        <v>412</v>
      </c>
      <c r="E319" s="170">
        <v>1</v>
      </c>
      <c r="F319" s="174"/>
      <c r="G319" s="175">
        <f t="shared" si="7"/>
        <v>0</v>
      </c>
      <c r="H319" s="174"/>
      <c r="I319" s="175">
        <f t="shared" si="8"/>
        <v>0</v>
      </c>
      <c r="J319" s="174"/>
      <c r="K319" s="175">
        <f t="shared" si="9"/>
        <v>0</v>
      </c>
      <c r="L319" s="175">
        <v>21</v>
      </c>
      <c r="M319" s="175">
        <f t="shared" si="10"/>
        <v>0</v>
      </c>
      <c r="N319" s="163">
        <v>0</v>
      </c>
      <c r="O319" s="163">
        <f t="shared" si="11"/>
        <v>0</v>
      </c>
      <c r="P319" s="163">
        <v>0</v>
      </c>
      <c r="Q319" s="163">
        <f t="shared" si="12"/>
        <v>0</v>
      </c>
      <c r="R319" s="163"/>
      <c r="S319" s="163"/>
      <c r="T319" s="164">
        <v>0</v>
      </c>
      <c r="U319" s="163">
        <f t="shared" si="13"/>
        <v>0</v>
      </c>
      <c r="V319" s="175" t="s">
        <v>426</v>
      </c>
      <c r="W319" s="153"/>
      <c r="X319" s="153"/>
      <c r="Y319" s="153"/>
      <c r="Z319" s="153"/>
      <c r="AA319" s="153"/>
      <c r="AB319" s="153"/>
      <c r="AC319" s="153"/>
      <c r="AD319" s="153"/>
      <c r="AE319" s="153" t="s">
        <v>123</v>
      </c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ht="22.5" outlineLevel="1" x14ac:dyDescent="0.2">
      <c r="A320" s="154">
        <v>73</v>
      </c>
      <c r="B320" s="160" t="s">
        <v>413</v>
      </c>
      <c r="C320" s="198" t="s">
        <v>414</v>
      </c>
      <c r="D320" s="162" t="s">
        <v>415</v>
      </c>
      <c r="E320" s="170">
        <v>1</v>
      </c>
      <c r="F320" s="174"/>
      <c r="G320" s="175">
        <f t="shared" si="7"/>
        <v>0</v>
      </c>
      <c r="H320" s="174"/>
      <c r="I320" s="175">
        <f t="shared" si="8"/>
        <v>0</v>
      </c>
      <c r="J320" s="174"/>
      <c r="K320" s="175">
        <f t="shared" si="9"/>
        <v>0</v>
      </c>
      <c r="L320" s="175">
        <v>21</v>
      </c>
      <c r="M320" s="175">
        <f t="shared" si="10"/>
        <v>0</v>
      </c>
      <c r="N320" s="163">
        <v>0</v>
      </c>
      <c r="O320" s="163">
        <f t="shared" si="11"/>
        <v>0</v>
      </c>
      <c r="P320" s="163">
        <v>0</v>
      </c>
      <c r="Q320" s="163">
        <f t="shared" si="12"/>
        <v>0</v>
      </c>
      <c r="R320" s="163"/>
      <c r="S320" s="163"/>
      <c r="T320" s="164">
        <v>0</v>
      </c>
      <c r="U320" s="163">
        <f t="shared" si="13"/>
        <v>0</v>
      </c>
      <c r="V320" s="175" t="s">
        <v>426</v>
      </c>
      <c r="W320" s="153"/>
      <c r="X320" s="153"/>
      <c r="Y320" s="153"/>
      <c r="Z320" s="153"/>
      <c r="AA320" s="153"/>
      <c r="AB320" s="153"/>
      <c r="AC320" s="153"/>
      <c r="AD320" s="153"/>
      <c r="AE320" s="153" t="s">
        <v>123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54">
        <v>74</v>
      </c>
      <c r="B321" s="160" t="s">
        <v>416</v>
      </c>
      <c r="C321" s="198" t="s">
        <v>417</v>
      </c>
      <c r="D321" s="162" t="s">
        <v>412</v>
      </c>
      <c r="E321" s="170">
        <v>1</v>
      </c>
      <c r="F321" s="174"/>
      <c r="G321" s="175">
        <f t="shared" si="7"/>
        <v>0</v>
      </c>
      <c r="H321" s="174"/>
      <c r="I321" s="175">
        <f t="shared" si="8"/>
        <v>0</v>
      </c>
      <c r="J321" s="174"/>
      <c r="K321" s="175">
        <f t="shared" si="9"/>
        <v>0</v>
      </c>
      <c r="L321" s="175">
        <v>21</v>
      </c>
      <c r="M321" s="175">
        <f t="shared" si="10"/>
        <v>0</v>
      </c>
      <c r="N321" s="163">
        <v>0</v>
      </c>
      <c r="O321" s="163">
        <f t="shared" si="11"/>
        <v>0</v>
      </c>
      <c r="P321" s="163">
        <v>0</v>
      </c>
      <c r="Q321" s="163">
        <f t="shared" si="12"/>
        <v>0</v>
      </c>
      <c r="R321" s="163"/>
      <c r="S321" s="163"/>
      <c r="T321" s="164">
        <v>0</v>
      </c>
      <c r="U321" s="163">
        <f t="shared" si="13"/>
        <v>0</v>
      </c>
      <c r="V321" s="175" t="s">
        <v>426</v>
      </c>
      <c r="W321" s="153"/>
      <c r="X321" s="153"/>
      <c r="Y321" s="153"/>
      <c r="Z321" s="153"/>
      <c r="AA321" s="153"/>
      <c r="AB321" s="153"/>
      <c r="AC321" s="153"/>
      <c r="AD321" s="153"/>
      <c r="AE321" s="153" t="s">
        <v>123</v>
      </c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85">
        <v>75</v>
      </c>
      <c r="B322" s="186" t="s">
        <v>418</v>
      </c>
      <c r="C322" s="202" t="s">
        <v>419</v>
      </c>
      <c r="D322" s="187" t="s">
        <v>379</v>
      </c>
      <c r="E322" s="188">
        <v>2</v>
      </c>
      <c r="F322" s="174"/>
      <c r="G322" s="190">
        <f t="shared" si="7"/>
        <v>0</v>
      </c>
      <c r="H322" s="189"/>
      <c r="I322" s="190">
        <f t="shared" si="8"/>
        <v>0</v>
      </c>
      <c r="J322" s="189"/>
      <c r="K322" s="190">
        <f t="shared" si="9"/>
        <v>0</v>
      </c>
      <c r="L322" s="190">
        <v>21</v>
      </c>
      <c r="M322" s="190">
        <f t="shared" si="10"/>
        <v>0</v>
      </c>
      <c r="N322" s="191">
        <v>0</v>
      </c>
      <c r="O322" s="191">
        <f t="shared" si="11"/>
        <v>0</v>
      </c>
      <c r="P322" s="191">
        <v>0</v>
      </c>
      <c r="Q322" s="191">
        <f t="shared" si="12"/>
        <v>0</v>
      </c>
      <c r="R322" s="191"/>
      <c r="S322" s="191"/>
      <c r="T322" s="192">
        <v>0</v>
      </c>
      <c r="U322" s="191">
        <f t="shared" si="13"/>
        <v>0</v>
      </c>
      <c r="V322" s="190" t="s">
        <v>426</v>
      </c>
      <c r="W322" s="153"/>
      <c r="X322" s="153"/>
      <c r="Y322" s="153"/>
      <c r="Z322" s="153"/>
      <c r="AA322" s="153"/>
      <c r="AB322" s="153"/>
      <c r="AC322" s="153"/>
      <c r="AD322" s="153"/>
      <c r="AE322" s="153" t="s">
        <v>123</v>
      </c>
      <c r="AF322" s="153"/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x14ac:dyDescent="0.2">
      <c r="A323" s="6"/>
      <c r="B323" s="7" t="s">
        <v>197</v>
      </c>
      <c r="C323" s="203" t="s">
        <v>197</v>
      </c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196"/>
      <c r="AC323">
        <v>15</v>
      </c>
      <c r="AD323">
        <v>21</v>
      </c>
    </row>
    <row r="324" spans="1:60" x14ac:dyDescent="0.2">
      <c r="A324" s="193"/>
      <c r="B324" s="194" t="s">
        <v>423</v>
      </c>
      <c r="C324" s="204" t="s">
        <v>197</v>
      </c>
      <c r="D324" s="195"/>
      <c r="E324" s="195"/>
      <c r="F324" s="195"/>
      <c r="G324" s="197">
        <f>G8+G44+G47+G58+G82+G93+G112+G116+G120+G220+G224+G230+G240+G256+G266+G283+G301+G312</f>
        <v>0</v>
      </c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AC324">
        <f>SUMIF(L7:L322,AC323,G7:G322)</f>
        <v>0</v>
      </c>
      <c r="AD324">
        <f>SUMIF(L7:L322,AD323,G7:G322)</f>
        <v>0</v>
      </c>
      <c r="AE324" t="s">
        <v>420</v>
      </c>
    </row>
    <row r="325" spans="1:60" x14ac:dyDescent="0.2">
      <c r="A325" s="6"/>
      <c r="B325" s="7" t="s">
        <v>197</v>
      </c>
      <c r="C325" s="203" t="s">
        <v>197</v>
      </c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60" x14ac:dyDescent="0.2">
      <c r="A326" s="6"/>
      <c r="B326" s="7" t="s">
        <v>197</v>
      </c>
      <c r="C326" s="203" t="s">
        <v>197</v>
      </c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60" x14ac:dyDescent="0.2">
      <c r="A327" s="279" t="s">
        <v>424</v>
      </c>
      <c r="B327" s="279"/>
      <c r="C327" s="280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60" x14ac:dyDescent="0.2">
      <c r="A328" s="260"/>
      <c r="B328" s="261"/>
      <c r="C328" s="262"/>
      <c r="D328" s="261"/>
      <c r="E328" s="261"/>
      <c r="F328" s="261"/>
      <c r="G328" s="263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AE328" t="s">
        <v>421</v>
      </c>
    </row>
    <row r="329" spans="1:60" x14ac:dyDescent="0.2">
      <c r="A329" s="264"/>
      <c r="B329" s="265"/>
      <c r="C329" s="266"/>
      <c r="D329" s="265"/>
      <c r="E329" s="265"/>
      <c r="F329" s="265"/>
      <c r="G329" s="267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60" x14ac:dyDescent="0.2">
      <c r="A330" s="264"/>
      <c r="B330" s="265"/>
      <c r="C330" s="266"/>
      <c r="D330" s="265"/>
      <c r="E330" s="265"/>
      <c r="F330" s="265"/>
      <c r="G330" s="267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60" x14ac:dyDescent="0.2">
      <c r="A331" s="264"/>
      <c r="B331" s="265"/>
      <c r="C331" s="266"/>
      <c r="D331" s="265"/>
      <c r="E331" s="265"/>
      <c r="F331" s="265"/>
      <c r="G331" s="267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 spans="1:60" x14ac:dyDescent="0.2">
      <c r="A332" s="268"/>
      <c r="B332" s="269"/>
      <c r="C332" s="270"/>
      <c r="D332" s="269"/>
      <c r="E332" s="269"/>
      <c r="F332" s="269"/>
      <c r="G332" s="271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60" x14ac:dyDescent="0.2">
      <c r="A333" s="6"/>
      <c r="B333" s="7" t="s">
        <v>197</v>
      </c>
      <c r="C333" s="203" t="s">
        <v>197</v>
      </c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60" x14ac:dyDescent="0.2">
      <c r="C334" s="205"/>
      <c r="AE334" t="s">
        <v>422</v>
      </c>
    </row>
  </sheetData>
  <sheetProtection algorithmName="SHA-512" hashValue="t+3Cb3NDCo/KAGlOASVHu3lnOZ/AMKtJOIMwo9+JR9oATNv7q7HV51eXl6XnpEkiLjP39yUBxvHPXeA+RYSn3A==" saltValue="M5yjTfR8lQl8QMbUGfgx0g==" spinCount="100000" sheet="1" objects="1" scenarios="1"/>
  <mergeCells count="6">
    <mergeCell ref="A328:G332"/>
    <mergeCell ref="A1:G1"/>
    <mergeCell ref="C2:G2"/>
    <mergeCell ref="C3:G3"/>
    <mergeCell ref="C4:G4"/>
    <mergeCell ref="A327:C327"/>
  </mergeCells>
  <pageMargins left="0.59055118110236204" right="0.39370078740157499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42072</cp:lastModifiedBy>
  <cp:lastPrinted>2020-11-27T10:50:47Z</cp:lastPrinted>
  <dcterms:created xsi:type="dcterms:W3CDTF">2009-04-08T07:15:50Z</dcterms:created>
  <dcterms:modified xsi:type="dcterms:W3CDTF">2021-01-22T16:17:16Z</dcterms:modified>
</cp:coreProperties>
</file>